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530" windowHeight="11775"/>
  </bookViews>
  <sheets>
    <sheet name="2023年实施方案" sheetId="3" r:id="rId1"/>
    <sheet name="部门汇总" sheetId="4" r:id="rId2"/>
    <sheet name="类别汇总" sheetId="5" r:id="rId3"/>
    <sheet name="整合资金来源" sheetId="7" r:id="rId4"/>
    <sheet name="Sheet1" sheetId="10" r:id="rId5"/>
    <sheet name="同比上年整合增长比例表" sheetId="8" state="hidden" r:id="rId6"/>
    <sheet name="整合资金使用情况表" sheetId="9" state="hidden" r:id="rId7"/>
  </sheets>
  <definedNames>
    <definedName name="_xlnm._FilterDatabase" localSheetId="0" hidden="1">'2023年实施方案'!$A$6:$V$225</definedName>
    <definedName name="_xlnm.Print_Titles" localSheetId="0">'2023年实施方案'!$2:$5</definedName>
    <definedName name="_xlnm.Print_Titles" localSheetId="2">类别汇总!$3:$6</definedName>
    <definedName name="_xlnm.Print_Titles" localSheetId="3">整合资金来源!$3:$6</definedName>
    <definedName name="堡则则村">#REF!</definedName>
    <definedName name="产业扶贫">#REF!</definedName>
    <definedName name="陈家湾">#REF!</definedName>
    <definedName name="成家庄">#REF!</definedName>
    <definedName name="党家寨村">#REF!</definedName>
    <definedName name="高家沟">#REF!</definedName>
    <definedName name="贾家垣">#REF!</definedName>
    <definedName name="教科文卫扶贫">#REF!</definedName>
    <definedName name="金家庄">#REF!</definedName>
    <definedName name="李家湾">#REF!</definedName>
    <definedName name="留誉">#REF!</definedName>
    <definedName name="柳林镇">#REF!</definedName>
    <definedName name="孟门">#REF!</definedName>
    <definedName name="穆村">#REF!</definedName>
    <definedName name="南沟村">#REF!</definedName>
    <definedName name="南寺沟村">#REF!</definedName>
    <definedName name="农村基础实施扶贫">#REF!</definedName>
    <definedName name="农村旅游扶贫">#REF!</definedName>
    <definedName name="撬动社会力量扶贫">#REF!</definedName>
    <definedName name="三交">#REF!</definedName>
    <definedName name="社会保障扶贫">#REF!</definedName>
    <definedName name="生态扶贫">#REF!</definedName>
    <definedName name="石西">#REF!</definedName>
    <definedName name="王家沟">#REF!</definedName>
    <definedName name="乡镇村委">#REF!,#REF!,#REF!,#REF!,#REF!,#REF!,#REF!,#REF!,#REF!,#REF!,#REF!,#REF!,#REF!,#REF!</definedName>
    <definedName name="薛村">#REF!</definedName>
    <definedName name="张家圪台村">#REF!</definedName>
    <definedName name="庄上">#REF!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<sst xmlns="http://schemas.openxmlformats.org/spreadsheetml/2006/main" count="3132" uniqueCount="889">
  <si>
    <t>附件1</t>
  </si>
  <si>
    <t>柳林县2023年统筹整合财政涉农资金调整实施方案明细表</t>
  </si>
  <si>
    <t>金额单位：元</t>
  </si>
  <si>
    <t>序号</t>
  </si>
  <si>
    <t>项目类别</t>
  </si>
  <si>
    <t>项目小类</t>
  </si>
  <si>
    <t>项目子类</t>
  </si>
  <si>
    <t>项目单位</t>
  </si>
  <si>
    <t>项目性质</t>
  </si>
  <si>
    <t>项目所在镇</t>
  </si>
  <si>
    <t>项目所在村委</t>
  </si>
  <si>
    <t>项目具体内容及建设任务</t>
  </si>
  <si>
    <t>计划整合数及资金规模</t>
  </si>
  <si>
    <t>完成整合数</t>
  </si>
  <si>
    <t>筹资方式</t>
  </si>
  <si>
    <t>资金级次</t>
  </si>
  <si>
    <t>补助标准</t>
  </si>
  <si>
    <t>项目监管主管部门</t>
  </si>
  <si>
    <t>责任单位</t>
  </si>
  <si>
    <t>帮扶村个数</t>
  </si>
  <si>
    <t>帮扶人口（人）</t>
  </si>
  <si>
    <t>进度计划</t>
  </si>
  <si>
    <t>绩效目标</t>
  </si>
  <si>
    <t/>
  </si>
  <si>
    <t>应开工时间</t>
  </si>
  <si>
    <t>应完工时间</t>
  </si>
  <si>
    <t>合计</t>
  </si>
  <si>
    <t>乡村建设行动</t>
  </si>
  <si>
    <t>农村基础设施</t>
  </si>
  <si>
    <t>农村供水保障设施建设</t>
  </si>
  <si>
    <t>成家庄镇</t>
  </si>
  <si>
    <t>成家庄</t>
  </si>
  <si>
    <t>化舍村</t>
  </si>
  <si>
    <t>新建调蓄水池200m³,300m³各一座，配电室1间，提水管道管线长度3824m，管线建筑物9座，配水工程主管总长3485m，村内配水管长13076m,入户管长16050m，管线建筑物230座，蓄水池安装2台泵组及架设380v低压线路300m.</t>
  </si>
  <si>
    <t>政府投资</t>
  </si>
  <si>
    <t>省级</t>
  </si>
  <si>
    <t>结合县级整合规划、项目预算、本年实施进度及年度预计完成支付情况予以补助</t>
  </si>
  <si>
    <t>水利局</t>
  </si>
  <si>
    <t>详见附表2-1</t>
  </si>
  <si>
    <t>其他基础设施项目</t>
  </si>
  <si>
    <t>乡村振兴局</t>
  </si>
  <si>
    <t>留誉</t>
  </si>
  <si>
    <t>柳家沟村</t>
  </si>
  <si>
    <t>河道疏浚1.8公里，开挖深度1.5-3.8米，分三段：断面清淤方量19735m³，钢带波纹管223米，检查井，河堤浆砌石。</t>
  </si>
  <si>
    <t>详见附表2-2</t>
  </si>
  <si>
    <t>产业发展</t>
  </si>
  <si>
    <t>生产项目</t>
  </si>
  <si>
    <t>种植业基地</t>
  </si>
  <si>
    <t>农业农村局</t>
  </si>
  <si>
    <t>官庄垣村</t>
  </si>
  <si>
    <t>全县新建木耳大棚123座，100亩地栽木耳，木耳菌棒1159.08万棒。</t>
  </si>
  <si>
    <t>详见附表2-3</t>
  </si>
  <si>
    <t>新发展中药材种植10000亩</t>
  </si>
  <si>
    <t>详见附表2-4</t>
  </si>
  <si>
    <t>巩固三保障</t>
  </si>
  <si>
    <t>教育</t>
  </si>
  <si>
    <t>享受"雨露计划"职业教育补助</t>
  </si>
  <si>
    <t>中、高职业受教育资助预计1200人</t>
  </si>
  <si>
    <t>详见附表2-5</t>
  </si>
  <si>
    <t>养殖业基地</t>
  </si>
  <si>
    <t>穆村</t>
  </si>
  <si>
    <t>堡上村</t>
  </si>
  <si>
    <t>为大力推进全县2023年畜禽粪污处理和资源化利用工作，促进全县畜禽养殖业科学、健康、可持续发展，切实改善农村生活生态环境，保障人民群众身体健康。 由穆村镇等3个乡镇4户养殖户实施粪污资源化利用项目建设。</t>
  </si>
  <si>
    <t>市级</t>
  </si>
  <si>
    <t>详见附表2-6</t>
  </si>
  <si>
    <t>详见附表2-7</t>
  </si>
  <si>
    <t>三交</t>
  </si>
  <si>
    <t xml:space="preserve"> 坪上村</t>
  </si>
  <si>
    <t>详见附表2-8</t>
  </si>
  <si>
    <t>宋家沟村</t>
  </si>
  <si>
    <t>详见附表2-9</t>
  </si>
  <si>
    <t>农村道路建设（通村、通户路）</t>
  </si>
  <si>
    <t>三交镇</t>
  </si>
  <si>
    <t>宋家垣村</t>
  </si>
  <si>
    <t>宋家垣=厚积坡-侯家咀道路</t>
  </si>
  <si>
    <t>县级</t>
  </si>
  <si>
    <t>详见附表2-10</t>
  </si>
  <si>
    <t>贾家垣</t>
  </si>
  <si>
    <t>冯家垣村</t>
  </si>
  <si>
    <t>主线全长434.65m，路面宽度5m，挖除原路面后重新铺筑，排水采用暗排水方式，每40m设置检查井一处，排水管采用直径60cm钢带波纹管；支线全长482.52m，路面宽度3.5m，在原路面加铺5cm细粒式沥青混凝土面层。在临沟路段设置波形护栏320m。</t>
  </si>
  <si>
    <t>2023/9/31</t>
  </si>
  <si>
    <t>详见附表2-11</t>
  </si>
  <si>
    <t>金家庄</t>
  </si>
  <si>
    <t>前庄上村</t>
  </si>
  <si>
    <t>关则沟大棚沟建设产业路铺设混凝土路面，修建排水沟2000m</t>
  </si>
  <si>
    <t>详见附表2-12</t>
  </si>
  <si>
    <t>产业路、资源路、旅游路建设</t>
  </si>
  <si>
    <t>安沟村</t>
  </si>
  <si>
    <t>从安沟村安卜路到腐竹厂1.5公里河卵石道路铺设及排水设施</t>
  </si>
  <si>
    <t>详见附表2-13</t>
  </si>
  <si>
    <t>人居环境整治</t>
  </si>
  <si>
    <t>农村污水治理</t>
  </si>
  <si>
    <t>二村委村</t>
  </si>
  <si>
    <t>挖填深6米，长50米，宽20米的基坑，铺设排水涵管200米</t>
  </si>
  <si>
    <t>详见附表2-14</t>
  </si>
  <si>
    <t>庄上</t>
  </si>
  <si>
    <t>胶泥垄村</t>
  </si>
  <si>
    <t>修整硬化900米长，3.5米宽</t>
  </si>
  <si>
    <t>详见附表2-15</t>
  </si>
  <si>
    <t>长峪村</t>
  </si>
  <si>
    <t>一个涵洞、三处石岭、一座小桥及道路基础建设</t>
  </si>
  <si>
    <t>详见附表2-16</t>
  </si>
  <si>
    <t>新建排水沟、硬化道路</t>
  </si>
  <si>
    <t>详见附表2-17</t>
  </si>
  <si>
    <t>加工流通项目</t>
  </si>
  <si>
    <t>市场建设和农村物流</t>
  </si>
  <si>
    <t>柳林镇</t>
  </si>
  <si>
    <t>杨家将村</t>
  </si>
  <si>
    <t>1.85公里田间路，宽3m</t>
  </si>
  <si>
    <t>详见附表2-18</t>
  </si>
  <si>
    <t>其他教育类项目</t>
  </si>
  <si>
    <t>完成全年培训任务，鼓励致富带头人带动全县脱贫劳动力就业。</t>
  </si>
  <si>
    <t>详见附表2-19</t>
  </si>
  <si>
    <t>就业项目</t>
  </si>
  <si>
    <t>务工补助</t>
  </si>
  <si>
    <t>交通费补助</t>
  </si>
  <si>
    <t>对当年跨省务工和省内县外务工的脱贫户和监测户劳动力，每年给予一次性交通补贴，按实际发生的交通费用给予补贴。跨省务工的补贴标准最高不超过1500元，省内县外务工的补贴标准最高不超过600元。</t>
  </si>
  <si>
    <t>详见附表2-20</t>
  </si>
  <si>
    <t>坪上村</t>
  </si>
  <si>
    <t>坪上-红灵芝道路项目</t>
  </si>
  <si>
    <t>详见附表2-21</t>
  </si>
  <si>
    <t>光伏电站建设</t>
  </si>
  <si>
    <t>7座42.6亩，新建电站规模1615.68KW，材料费包括太阳能组件、支架、逆变器、变压器开关柜、交流线缆、螺旋柱、箱变基础、支架基础商泥；安装、三通一平、勘察、设计等</t>
  </si>
  <si>
    <t>详见附表2-22</t>
  </si>
  <si>
    <t>灾后地基修复，用于柳家坡光伏电站、高家沟光伏电站维修</t>
  </si>
  <si>
    <t>详见附表2-23</t>
  </si>
  <si>
    <t>王家岺村</t>
  </si>
  <si>
    <t>项目位于贾家垣乡王家岭村自然村，距柳林县城20华里，由王家岭股份经济合作社承办，占地30亩，新建交易市场15000平方米，修建办公场所及宿舍500平方米，圈舍1500平方米，配套水、电等附属设施。</t>
  </si>
  <si>
    <t>详见附表2-24</t>
  </si>
  <si>
    <t>王家沟</t>
  </si>
  <si>
    <t>新民村</t>
  </si>
  <si>
    <t>该公司位于西王家沟乡新民村，现有标准化鸡舍2栋，建筑面积4400平方米，每批次出栏11万只，年出栏88万只；新扩建3栋标准化鸡舍，建筑面积6600平方米，每批次出栏18万只，年出栏130万只；扩建后达到年出栏218万只肉鸡产能。</t>
  </si>
  <si>
    <t>详见附表2-25</t>
  </si>
  <si>
    <t>产地初加工和精深加工</t>
  </si>
  <si>
    <t>目标1：占地2亩
目标2：加工厂改建500平米、加工设备及附属设施</t>
  </si>
  <si>
    <t>详见附表2-26</t>
  </si>
  <si>
    <t>目标1：南瓜种植基地南瓜子加工厂房建设及加工设备</t>
  </si>
  <si>
    <t>详见附表2-27</t>
  </si>
  <si>
    <t>陈家湾</t>
  </si>
  <si>
    <t>闫家湾村</t>
  </si>
  <si>
    <t>目标1：黄米枣糕年产量达到1000吨/年、油辣椒年产量达到300吨/年
目标2：1、装修2500平方30万级标准化厂房。2、员工宿舍450平方，餐厅装修250平方。3、购置生产设备。3、仓储、厨房、办公、化验、运输、设施、手续办理、试制材料等。</t>
  </si>
  <si>
    <t>详见附表2-28</t>
  </si>
  <si>
    <t>产业服务支撑项目</t>
  </si>
  <si>
    <t>科技服务</t>
  </si>
  <si>
    <t>为加快发展我县木耳产业、设施农业和辣椒产业进程，牛羊养殖、中药材，特聘请7支专业团队为产业发展服务。</t>
  </si>
  <si>
    <t>详见附表2-29</t>
  </si>
  <si>
    <t>按照“谁处理，补给谁”的原则，对病死畜禽收集、转运、无害化处理等环节的实施者予以补助。吕梁市农业农村局下达我县运输动物及动物产品指定通道运行经费9.27万元。</t>
  </si>
  <si>
    <t>详见附表2-30</t>
  </si>
  <si>
    <t>以我县主要农作物玉米作为试验品种，开展10000亩玉米新型抗旱保水缓释配方肥试点县项目，通过项目实施，实现农作物干旱影响有所降低，起到抗旱保水，天旱时缓慢释放供植物利用，提高作物产量。</t>
  </si>
  <si>
    <t>详见附表2-31</t>
  </si>
  <si>
    <t>为深入贯彻落实习近平总书记视察山西重要讲话精神,深入推进全县有机旱作农业和化肥减量增效工作开展，我县申报三个有机旱作示范园区项目</t>
  </si>
  <si>
    <t>详见附表2-32</t>
  </si>
  <si>
    <t>财政局</t>
  </si>
  <si>
    <t>于家沟村</t>
  </si>
  <si>
    <t>修缮从坡底到村内道路60%石质结构，大约200米</t>
  </si>
  <si>
    <t>详见附表2-33</t>
  </si>
  <si>
    <t>王家山村</t>
  </si>
  <si>
    <t>地里凹村中道路排洪渠、护坡工程建设，村东道路修复</t>
  </si>
  <si>
    <t>详见附表2-34</t>
  </si>
  <si>
    <t>小王家山村村内道路硬化工程</t>
  </si>
  <si>
    <t>详见附表2-35</t>
  </si>
  <si>
    <t>杨家坪村</t>
  </si>
  <si>
    <t>修建道路长500米，宽3米，厚0.15米，塑料薄膜养护</t>
  </si>
  <si>
    <t>详见附表2-36</t>
  </si>
  <si>
    <t>张家山村</t>
  </si>
  <si>
    <t>详见附表2-37</t>
  </si>
  <si>
    <t>薛村</t>
  </si>
  <si>
    <t>薛王山村</t>
  </si>
  <si>
    <t>上山路平整、硬化长350米，宽平均3米，厚度约0.15米</t>
  </si>
  <si>
    <t>详见附表2-38</t>
  </si>
  <si>
    <t>南坡村</t>
  </si>
  <si>
    <t>寺连山附近通行道路存在安全隐患，将其进行维修拓宽，约长500米，宽3.5米，硬化厚度约0.15米</t>
  </si>
  <si>
    <t>详见附表2-39</t>
  </si>
  <si>
    <t>高红村</t>
  </si>
  <si>
    <t>上山路平整、硬化0.35公里</t>
  </si>
  <si>
    <t>详见附表2-40</t>
  </si>
  <si>
    <t>焉哉村</t>
  </si>
  <si>
    <t>土方回填、修建毛石挡墙长22.5米，基础高0.5米，宽0.8米；墙高1.4米，铺底宽0.8米，收顶0.5米；道路硬化1130平米，厚15厘米</t>
  </si>
  <si>
    <t>详见附表2-41</t>
  </si>
  <si>
    <t>张家湾村</t>
  </si>
  <si>
    <t>张家湾村旺沟兴盛小区段道路维修及硬化，长约200米，宽6米，厚0.2米。猫沟、旺沟跨路排水渠新建</t>
  </si>
  <si>
    <t>详见附表2-42</t>
  </si>
  <si>
    <t>梨树洼村</t>
  </si>
  <si>
    <t>绕道处加宽15米左右，长约130米，新建排水道，路岩石，硬化道路面积约为500平方米</t>
  </si>
  <si>
    <t>详见附表2-43</t>
  </si>
  <si>
    <t>西沟村</t>
  </si>
  <si>
    <t>西沟村原村委道路维修及硬化，长约200米，宽22米、厚0.2米</t>
  </si>
  <si>
    <t>详见附表2-44</t>
  </si>
  <si>
    <t>胶前线拆迁户安置点及村内道路住户巷内地面硬化，长约300米，宽4米，厚0.15米</t>
  </si>
  <si>
    <t>详见附表2-45</t>
  </si>
  <si>
    <t>高家沟村</t>
  </si>
  <si>
    <t>修建田家道路1.5公里</t>
  </si>
  <si>
    <t>详见附表2-46</t>
  </si>
  <si>
    <t>高村</t>
  </si>
  <si>
    <t>修建一座井深21米，井径3.3米，并石方砌筑的大口径深井</t>
  </si>
  <si>
    <t>详见附表2-47</t>
  </si>
  <si>
    <t>张家圪台村</t>
  </si>
  <si>
    <t>修建一座宽3.5米，长30米的漫水桥及排水沟</t>
  </si>
  <si>
    <t>详见附表2-48</t>
  </si>
  <si>
    <t>下午林村</t>
  </si>
  <si>
    <t>修建一座规模为60立方的蓄水池</t>
  </si>
  <si>
    <t>详见附表2-49</t>
  </si>
  <si>
    <t>南沟村</t>
  </si>
  <si>
    <t>南沟村前岔自然村自来水管途经道路路面硬化工程，道路总长500米，宽3米，硬化厚度0.15米。</t>
  </si>
  <si>
    <t>详见附表2-50</t>
  </si>
  <si>
    <t>三交村</t>
  </si>
  <si>
    <t>道路维修，修排水沟、跌水井</t>
  </si>
  <si>
    <t>详见附表2-51</t>
  </si>
  <si>
    <t>党家寨村</t>
  </si>
  <si>
    <t>道路扩宽、新建河道、桥两面硬化</t>
  </si>
  <si>
    <t>详见附表2-52</t>
  </si>
  <si>
    <t>下塔村</t>
  </si>
  <si>
    <t>给屈产河上修宽3.5m，长40m的漫水路面桥一座</t>
  </si>
  <si>
    <t>详见附表2-53</t>
  </si>
  <si>
    <t>坪头村</t>
  </si>
  <si>
    <t>修复道路总长130m，涉及全程管道预埋及土方回填</t>
  </si>
  <si>
    <t>详见附表2-54</t>
  </si>
  <si>
    <t>长兴村</t>
  </si>
  <si>
    <t>村委至麦焉则道路硬化</t>
  </si>
  <si>
    <t>详见附表2-55</t>
  </si>
  <si>
    <t>砌筑毛石挡土墙</t>
  </si>
  <si>
    <t>详见附表2-56</t>
  </si>
  <si>
    <t>聚财塔村</t>
  </si>
  <si>
    <t>村内道路硬化0.5千米</t>
  </si>
  <si>
    <t>详见附表2-57</t>
  </si>
  <si>
    <t>下垣则村</t>
  </si>
  <si>
    <t>村内道路硬化0.2千米</t>
  </si>
  <si>
    <t>详见附表2-58</t>
  </si>
  <si>
    <t>艾掌村</t>
  </si>
  <si>
    <t>村内路硬化0.2千米</t>
  </si>
  <si>
    <t>详见附表2-59</t>
  </si>
  <si>
    <t>孟门</t>
  </si>
  <si>
    <t>柳家坡村</t>
  </si>
  <si>
    <t>修复柳家坡至冯家庄放向路面600米，修复排水壕5米，重新硬化路面100米，清理结余土200方，填坑土方约300方。</t>
  </si>
  <si>
    <t>详见附表2-60</t>
  </si>
  <si>
    <t>白家焉村</t>
  </si>
  <si>
    <t>修复白家焉村口道路挡墙及排水工程</t>
  </si>
  <si>
    <t>详见附表2-61</t>
  </si>
  <si>
    <t>王家也村</t>
  </si>
  <si>
    <t>村口至井口田间路新修300米*3米，硬化315米*3米</t>
  </si>
  <si>
    <t>详见附表2-62</t>
  </si>
  <si>
    <t>孟门村</t>
  </si>
  <si>
    <t>修路700米*宽3米，同时硬化</t>
  </si>
  <si>
    <t>详见附表2-63</t>
  </si>
  <si>
    <t>李家湾</t>
  </si>
  <si>
    <t>蔡家沟村</t>
  </si>
  <si>
    <t>田间路硬化、长1780米，宽3米，厚0.12米</t>
  </si>
  <si>
    <t>详见附表2-64</t>
  </si>
  <si>
    <t>铺设800mm波纹管45m，排水沟两边砖墙，开挖，硬化路。</t>
  </si>
  <si>
    <t>详见附表2-65</t>
  </si>
  <si>
    <t>刘家垣村</t>
  </si>
  <si>
    <t>安装水管、拆除底面、挖沟槽土方等</t>
  </si>
  <si>
    <t>详见附表2-66</t>
  </si>
  <si>
    <t>李家焉村</t>
  </si>
  <si>
    <t>因村里道路多年失修，路面损坏严重，需要水泥、石子、沙、混凝土硬化</t>
  </si>
  <si>
    <t>详见附表2-67</t>
  </si>
  <si>
    <t>长焉村</t>
  </si>
  <si>
    <t>村内道路硬化1.3千米</t>
  </si>
  <si>
    <t>详见附表2-68</t>
  </si>
  <si>
    <t>西垣村</t>
  </si>
  <si>
    <t>水道修建1.5公里</t>
  </si>
  <si>
    <t>详见附表2-69</t>
  </si>
  <si>
    <t>强家垣村</t>
  </si>
  <si>
    <t>村内水路维修</t>
  </si>
  <si>
    <t>详见附表2-70</t>
  </si>
  <si>
    <t>道路硬化0.4千米</t>
  </si>
  <si>
    <t>详见附表2-71</t>
  </si>
  <si>
    <t>金家庄村</t>
  </si>
  <si>
    <t>修建麻尾沟梁上田间路300余米，宽3米，全部为砖砌，夯实、平整路基。</t>
  </si>
  <si>
    <t>详见附表2-72</t>
  </si>
  <si>
    <t>在后南辛安村挖地基，修建排水桥，一座</t>
  </si>
  <si>
    <t>详见附表2-73</t>
  </si>
  <si>
    <t>村内道路修复</t>
  </si>
  <si>
    <t>详见附表2-74</t>
  </si>
  <si>
    <t>下嵋芝村</t>
  </si>
  <si>
    <t>为下嵋芝村君君山、范家山、大梁等地修建田间道路。</t>
  </si>
  <si>
    <t>详见附表2-75</t>
  </si>
  <si>
    <t>高家沟</t>
  </si>
  <si>
    <t>阴塔村</t>
  </si>
  <si>
    <t>阴塔村新建村内道路硬化360米、宽3米</t>
  </si>
  <si>
    <t>详见附表2-76</t>
  </si>
  <si>
    <t>刘家洼村</t>
  </si>
  <si>
    <t>刘家洼村内道路整治维修，填方</t>
  </si>
  <si>
    <t>详见附表2-77</t>
  </si>
  <si>
    <t>东山村</t>
  </si>
  <si>
    <t>温家山村新建道路0.96公里、砌筑挡墙、涵洞</t>
  </si>
  <si>
    <t>详见附表2-78</t>
  </si>
  <si>
    <t>冀家峪村</t>
  </si>
  <si>
    <t>冀家峪村新建挡墙长31米、高5.2米、铺底1.3米、收顶0.8米</t>
  </si>
  <si>
    <t>详见附表2-79</t>
  </si>
  <si>
    <t>贺家坡村</t>
  </si>
  <si>
    <t>新建贺家坡田间道路1.08公里、宽3.5米</t>
  </si>
  <si>
    <t>详见附表2-80</t>
  </si>
  <si>
    <t>石西</t>
  </si>
  <si>
    <t>石西村</t>
  </si>
  <si>
    <t>硬化石西村东河底自然村村内路面1.5公里。</t>
  </si>
  <si>
    <t>详见附表2-81</t>
  </si>
  <si>
    <t>好学村</t>
  </si>
  <si>
    <t>填埋道路塌方区域7000立方米，拓宽并硬化路面长约50米，宽约3.5米，厚度15厘米等。</t>
  </si>
  <si>
    <t>详见附表2-82</t>
  </si>
  <si>
    <t>琵琶村</t>
  </si>
  <si>
    <t>拟修建漫水桥桥长约30米，宽约3.5米等。</t>
  </si>
  <si>
    <t>详见附表2-83</t>
  </si>
  <si>
    <t>拓宽、硬化638米，回填道路、绕道两个弯点等。</t>
  </si>
  <si>
    <t>详见附表2-84</t>
  </si>
  <si>
    <t>现代农业服务中心</t>
  </si>
  <si>
    <t>落实党中央、省委“三农”工作决策部署，以满足农民群众对机械化生产的需要为目标，支持引导农民购置使用先进适用的农业机械，引领推动农业机械化向全程全面高质高效转型升级，为实施乡村振兴战略、推进全县农业农村现代化提供坚实支撑。</t>
  </si>
  <si>
    <t>详见附表2-85</t>
  </si>
  <si>
    <t>陈家湾村</t>
  </si>
  <si>
    <t>肉牛养殖是我县传统养殖，为全面推动乡村振兴，加快农业农村现代化，提高养殖户养殖积极性，鼓励支持23个新建、改（扩）建设计存栏肉牛100头以上，且选址科学，布局合理，符合土地利用总体规划、村庄规划不在禁养区内的规模牛场，按照“四化”“四高”建设标准化圈舍。</t>
  </si>
  <si>
    <t>详见附表2-86</t>
  </si>
  <si>
    <t>韩家坡村</t>
  </si>
  <si>
    <t>为全面推进乡村振兴，加快农业农村现代化，围绕省市现代农业园区建设及产业集群发展规划布局，配合支持封山禁牧政策实施，疏堵结合，立足资源优势，大力推广舍饲圈养肉羊养殖模式，发展壮大肉羊养殖产业，实现畜牧业高质量发展，以发展肉羊产业为原则，在全县15个乡镇（禁养区外）实施舍饲圈养肉羊养殖。</t>
  </si>
  <si>
    <t>详见附表2-87</t>
  </si>
  <si>
    <t>详见附表2-88</t>
  </si>
  <si>
    <t>李家湾村</t>
  </si>
  <si>
    <t>详见附表2-89</t>
  </si>
  <si>
    <t>详见附表2-90</t>
  </si>
  <si>
    <t>村王村</t>
  </si>
  <si>
    <t>详见附表2-91</t>
  </si>
  <si>
    <t>双枣圪垯村</t>
  </si>
  <si>
    <t>详见附表2-92</t>
  </si>
  <si>
    <t>前安峪村</t>
  </si>
  <si>
    <t>详见附表2-93</t>
  </si>
  <si>
    <t>王家塔村</t>
  </si>
  <si>
    <t>详见附表2-94</t>
  </si>
  <si>
    <t>2023年柳林县计划新建蔬菜大棚142亩，其中温室42亩，塑料大棚100亩.</t>
  </si>
  <si>
    <t>详见附表2-95</t>
  </si>
  <si>
    <t>详见附表2-96</t>
  </si>
  <si>
    <t>2023年柳林县计划设施蔬菜老旧棚膜改造645.62亩，其中温室220.54亩，塑料大棚425.08亩.</t>
  </si>
  <si>
    <t>详见附表2-97</t>
  </si>
  <si>
    <t>详见附表2-98</t>
  </si>
  <si>
    <t>详见附表2-99</t>
  </si>
  <si>
    <t>韩家垣村</t>
  </si>
  <si>
    <t>详见附表2-100</t>
  </si>
  <si>
    <t>王家坡村</t>
  </si>
  <si>
    <t>详见附表2-101</t>
  </si>
  <si>
    <t>详见附表2-102</t>
  </si>
  <si>
    <t>详见附表2-103</t>
  </si>
  <si>
    <t>马家山村</t>
  </si>
  <si>
    <t>详见附表2-104</t>
  </si>
  <si>
    <t>详见附表2-105</t>
  </si>
  <si>
    <t>对带动特色产业能力强的龙头企业、合作社给予奖补，对特色产业镇创建工作开展以来新增各类市场主体进行奖补。</t>
  </si>
  <si>
    <t>详见附表2-106</t>
  </si>
  <si>
    <t>建设2个果蔬大棚，完善配套设施</t>
  </si>
  <si>
    <t>详见附表2-107</t>
  </si>
  <si>
    <t>新建强家垣村隆盛专业养殖合作社饲料储存库，方便饲料存放，对养殖场场地和通往养殖场的道路进行硬化，方便进出，安装地磅1台，方便饲料买进以及肉牛出栏。</t>
  </si>
  <si>
    <t>详见附表2-108</t>
  </si>
  <si>
    <t>配套基础设施项目</t>
  </si>
  <si>
    <t>小型农田水利设施建设</t>
  </si>
  <si>
    <t>2022年高标准建设项目任务4.72万亩，其中高效节水灌溉工程0.68万亩。</t>
  </si>
  <si>
    <t>详见附表2-109</t>
  </si>
  <si>
    <t>用于开展2023年项目库建设（编制可行性研究报告）和项目勘测、设计、招标等前期工作。</t>
  </si>
  <si>
    <t>详见附表2-110</t>
  </si>
  <si>
    <t>苇园沟村、高家垣村产业道路建设；焉哉村河坝修建等。</t>
  </si>
  <si>
    <t>详见附表2-111</t>
  </si>
  <si>
    <t>枣洼村</t>
  </si>
  <si>
    <t>饮水安全项目</t>
  </si>
  <si>
    <t>详见附表2-112</t>
  </si>
  <si>
    <t>详见附表2-113</t>
  </si>
  <si>
    <t>长670米，厚 15cm、宽3.5米、排水沟110米，300米拦</t>
  </si>
  <si>
    <t>详见附表2-114</t>
  </si>
  <si>
    <t>2023年水旱灾害防御工程实施维护及维修补助主要用于方案预案编修、防凌巡查值守及防凌日常业务保障费、三交供油电补助，金家庄段家坡骨干坝溢洪道疏通，山洪防御设施维修等</t>
  </si>
  <si>
    <t>详见附表2-115</t>
  </si>
  <si>
    <t>充分发挥农机购置补贴政策的引导作用，加快推广先进适用、节能、环保农机新产品应用，提高农机装备应用水平；更好满足畜禽养殖场（户）对自动化、智能化养殖成套设备日益增长的需求。</t>
  </si>
  <si>
    <t>详见附表2-116</t>
  </si>
  <si>
    <t>对农产品产后初加工装备技术的引进试验、示范推广环节进行扶持。农业生产资料、农产品大数据服务站建设；智能化、精准化设备的购置及应用；农事综合服务基础设施建设、扶持研发多功能旋耕起垄覆膜一体化机械一台</t>
  </si>
  <si>
    <t>详见附表2-117</t>
  </si>
  <si>
    <t>村容村貌提升</t>
  </si>
  <si>
    <t>通过开展农村集体“三资”管理规范化建设项目，提升示范县农村集体“三资”管理制度化、规范化及监管智能化水平，有效形成农村集体“三资”管理长效机制，切实维护农村集体经济组织和成员的合法权益，促进农村集体经济的发展和农村社会的和谐稳定。</t>
  </si>
  <si>
    <t>详见附表2-118</t>
  </si>
  <si>
    <t>主要采用工程技术措施进行土地平整和田间路建设，项目实施完毕后对土壤进行改良。</t>
  </si>
  <si>
    <t>详见附表2-119</t>
  </si>
  <si>
    <t>详见附表2-120</t>
  </si>
  <si>
    <t>王家庄村</t>
  </si>
  <si>
    <t>详见附表2-121</t>
  </si>
  <si>
    <t>详见附表2-122</t>
  </si>
  <si>
    <t>详见附表2-123</t>
  </si>
  <si>
    <t>为全面推动乡村振兴，加快农业农村现代化，提高养殖户养殖积极性，支持建设千头肉牛规模养殖场3个；改扩建年出栏千头生猪基地2个；新建存栏10000只土鸡养殖基地1个。</t>
  </si>
  <si>
    <t>详见附表2-124</t>
  </si>
  <si>
    <t>堡则则村</t>
  </si>
  <si>
    <t>详见附表2-125</t>
  </si>
  <si>
    <t>详见附表2-126</t>
  </si>
  <si>
    <t>详见附表2-127</t>
  </si>
  <si>
    <t>详见附表2-128</t>
  </si>
  <si>
    <t>马家塔村</t>
  </si>
  <si>
    <t>详见附表2-129</t>
  </si>
  <si>
    <t>水产养殖业发展</t>
  </si>
  <si>
    <t>计划投资30万元对60亩流水池塘进行池塘标准化改造和养殖尾水治理</t>
  </si>
  <si>
    <t>详见附表2-130</t>
  </si>
  <si>
    <t>留誉镇</t>
  </si>
  <si>
    <t>发展壮大村集体经济奖补，待项目实施进度、支付进度等考核后予以奖补</t>
  </si>
  <si>
    <t>组织部</t>
  </si>
  <si>
    <t>详见附表2-131</t>
  </si>
  <si>
    <t>详见附表2-132</t>
  </si>
  <si>
    <t>休闲农业与乡村旅游</t>
  </si>
  <si>
    <t>详见附表2-133</t>
  </si>
  <si>
    <t>庄上镇</t>
  </si>
  <si>
    <t>山头村</t>
  </si>
  <si>
    <t>详见附表2-134</t>
  </si>
  <si>
    <t>农村公共服务</t>
  </si>
  <si>
    <t>农村养老设施建设（养老院、幸福院、日间照料中心等）</t>
  </si>
  <si>
    <t>前元庄村</t>
  </si>
  <si>
    <t>详见附表2-135</t>
  </si>
  <si>
    <t>石西乡</t>
  </si>
  <si>
    <t>呼家垣村</t>
  </si>
  <si>
    <t>详见附表2-136</t>
  </si>
  <si>
    <t>详见附表2-137</t>
  </si>
  <si>
    <t>贾家垣乡</t>
  </si>
  <si>
    <t>枣林村</t>
  </si>
  <si>
    <t>详见附表2-138</t>
  </si>
  <si>
    <t>详见附表2-139</t>
  </si>
  <si>
    <t>孟门镇</t>
  </si>
  <si>
    <t>详见附表2-140</t>
  </si>
  <si>
    <t>金家庄乡</t>
  </si>
  <si>
    <t>详见附表2-141</t>
  </si>
  <si>
    <t>劳动奖补</t>
  </si>
  <si>
    <t xml:space="preserve">脱贫劳动力务工就业稳岗补助；就业帮扶车间务工就业稳岗补助，对脱贫户、监测户劳动力与就业帮扶车间签订半年以上劳动合同（劳务协议）的，按照实际工作月数给予每人每月200元稳岗补助。   </t>
  </si>
  <si>
    <t>详见附表2-142</t>
  </si>
  <si>
    <t>张家圪台田间道路</t>
  </si>
  <si>
    <t>详见附表2-143</t>
  </si>
  <si>
    <t>高家沟乡</t>
  </si>
  <si>
    <t>村内道路维修维护</t>
  </si>
  <si>
    <t>详见附表2-144</t>
  </si>
  <si>
    <t>计划对全县的11家就业帮扶车间进行奖励补助。</t>
  </si>
  <si>
    <t>详见附表2-145</t>
  </si>
  <si>
    <t>农田建设补助资金</t>
  </si>
  <si>
    <t>详见附表2-146</t>
  </si>
  <si>
    <t>高标准农田建设补助资金</t>
  </si>
  <si>
    <t>详见附表2-147</t>
  </si>
  <si>
    <t>李家洼村</t>
  </si>
  <si>
    <t>成家庄-李家洼-高家洼6公里道路</t>
  </si>
  <si>
    <t>详见附表2-148</t>
  </si>
  <si>
    <t>龙花垣村</t>
  </si>
  <si>
    <t>安装50盏路灯，资金入股60万，硬化道路2.6公里</t>
  </si>
  <si>
    <t>详见附表2-149</t>
  </si>
  <si>
    <t>一村委村</t>
  </si>
  <si>
    <t>农业园区修建570米排洪壕，600米道路拓宽，1600平米场地硬化，田间道路铺设200米预制板，购买垃圾车一辆</t>
  </si>
  <si>
    <t>详见附表2-150</t>
  </si>
  <si>
    <t>农副产品厂棚建设及流水线加工，更换人畜吃水管道1.2km</t>
  </si>
  <si>
    <t>详见附表2-151</t>
  </si>
  <si>
    <t>土地整理10亩，清理河道1公里，蔬菜大棚9个、百果园100亩、特色淡水鱼25亩、中药材100亩</t>
  </si>
  <si>
    <t>详见附表2-152</t>
  </si>
  <si>
    <t>小米加工车间500平米</t>
  </si>
  <si>
    <t>详见附表2-153</t>
  </si>
  <si>
    <t>白家塔村</t>
  </si>
  <si>
    <t>沥青路面、排水，绿化周边环境打造休闲型户外露营地</t>
  </si>
  <si>
    <t>详见附表2-154</t>
  </si>
  <si>
    <t>小成村</t>
  </si>
  <si>
    <t>消除安置小区的消防隐患，对原有的供热、自来水管道进行修缮。农产品物流集散中心（建筑490㎡，室内水电暖及门窗）等</t>
  </si>
  <si>
    <t>详见附表2-155</t>
  </si>
  <si>
    <t>三交镇三交村旅游振兴示范村创建</t>
  </si>
  <si>
    <t>详见附表2-156</t>
  </si>
  <si>
    <t>三杜线-宋家沟道路改造</t>
  </si>
  <si>
    <t>详见附表2-157</t>
  </si>
  <si>
    <t>脱贫劳动力务工就业稳岗补助；就业帮扶车间务工就业稳岗补助，对脱贫户、监测户劳动力与就业帮扶车间签订半年以上劳动合同（劳务协议）的，按照实际工作月数给予每人每月200元稳岗补助。</t>
  </si>
  <si>
    <t>详见附表2-158</t>
  </si>
  <si>
    <t>发改局</t>
  </si>
  <si>
    <t>惠家坪村</t>
  </si>
  <si>
    <t>主要为土地平整工程、灌溉与排水工程、田间道路工程</t>
  </si>
  <si>
    <t>详见附表2-159</t>
  </si>
  <si>
    <t>乡村工匠</t>
  </si>
  <si>
    <t>乡村工匠培育培训</t>
  </si>
  <si>
    <t>开展技能培训340人</t>
  </si>
  <si>
    <t>详见附表2-160</t>
  </si>
  <si>
    <t>刘坪-东山道路</t>
  </si>
  <si>
    <t>详见附表2-161</t>
  </si>
  <si>
    <t>2023年林粮油间套项目1000亩</t>
  </si>
  <si>
    <t>详见附表2-162</t>
  </si>
  <si>
    <t>2023年林粮油间套项目6000亩</t>
  </si>
  <si>
    <t>详见附表2-163</t>
  </si>
  <si>
    <t>共奖补资金6家企业</t>
  </si>
  <si>
    <t>详见附表2-164</t>
  </si>
  <si>
    <t>牛羊标准化养殖场示范建设项目</t>
  </si>
  <si>
    <t>详见附表2-165</t>
  </si>
  <si>
    <t>东垣村</t>
  </si>
  <si>
    <t>设置2个检疫性有害生物点</t>
  </si>
  <si>
    <t>详见附表2-166</t>
  </si>
  <si>
    <t>稳粮保供带状复合</t>
  </si>
  <si>
    <t>详见附表2-167</t>
  </si>
  <si>
    <t>大豆玉米复合种植</t>
  </si>
  <si>
    <t>详见附表2-168</t>
  </si>
  <si>
    <t>2023年粮油增产增效项目1000亩</t>
  </si>
  <si>
    <t>详见附表2-169</t>
  </si>
  <si>
    <t>建设两个高产创建项目</t>
  </si>
  <si>
    <t>详见附表2-170</t>
  </si>
  <si>
    <t>产业园（区）</t>
  </si>
  <si>
    <t>共4个园区，每个园区补助30万元</t>
  </si>
  <si>
    <t>详见附表2-171</t>
  </si>
  <si>
    <t>金融保险配套项目</t>
  </si>
  <si>
    <t>新型经营主体贷款贴息</t>
  </si>
  <si>
    <t>通过贷款贴息，共补贴8家企业，共计15.83万元</t>
  </si>
  <si>
    <t>详见附表2-172</t>
  </si>
  <si>
    <t>通过贷款贴息，共补贴8家企业，共计24.5万元</t>
  </si>
  <si>
    <t>详见附表2-173</t>
  </si>
  <si>
    <t>通过贷款贴息，共补贴8家企业，共计61万元</t>
  </si>
  <si>
    <t>详见附表2-174</t>
  </si>
  <si>
    <t>农业社会化服务</t>
  </si>
  <si>
    <t>“三品”认证奖补资金下达山西柳林县凌志农业科技开发有限公司15万元</t>
  </si>
  <si>
    <t>详见附表2-175</t>
  </si>
  <si>
    <t>万头生猪三通一平</t>
  </si>
  <si>
    <t>详见附表2-176</t>
  </si>
  <si>
    <t>详见附表2-177</t>
  </si>
  <si>
    <t>云西村</t>
  </si>
  <si>
    <t>通过3处供水水网工程的建设，解决2个乡镇45个村庄17821口人的供水保障，同时解决其饮水规模化、标准化的问题。</t>
  </si>
  <si>
    <t>详见附表2-178</t>
  </si>
  <si>
    <t>农村电网建设（通生产、生活用电、提高综合电压和供电可靠性）</t>
  </si>
  <si>
    <t>新增一台200千瓦的变压器</t>
  </si>
  <si>
    <t>详见附表2-179</t>
  </si>
  <si>
    <t>详见附表2-180</t>
  </si>
  <si>
    <t>全县种植大豆玉米带状复合种植技术项目7000亩</t>
  </si>
  <si>
    <t>详见附表2-181</t>
  </si>
  <si>
    <t>详见附表2-182</t>
  </si>
  <si>
    <t>贺龙沟村</t>
  </si>
  <si>
    <t>志鹏养殖场</t>
  </si>
  <si>
    <t>详见附表2-183</t>
  </si>
  <si>
    <t>毛家庄村</t>
  </si>
  <si>
    <t>鸿杨养殖场</t>
  </si>
  <si>
    <t>详见附表2-184</t>
  </si>
  <si>
    <t>柳溪村</t>
  </si>
  <si>
    <t>昌农农民合作社</t>
  </si>
  <si>
    <t>详见附表2-185</t>
  </si>
  <si>
    <t>二楞合作社</t>
  </si>
  <si>
    <t>详见附表2-186</t>
  </si>
  <si>
    <t>梨树凹村</t>
  </si>
  <si>
    <t>沼气项目建设</t>
  </si>
  <si>
    <t>详见附表2-187</t>
  </si>
  <si>
    <t>萌兴红枣合作社</t>
  </si>
  <si>
    <t>详见附表2-188</t>
  </si>
  <si>
    <t>立兴耀农公司</t>
  </si>
  <si>
    <t>详见附表2-189</t>
  </si>
  <si>
    <t>葡萄园家庭农场</t>
  </si>
  <si>
    <t>详见附表2-190</t>
  </si>
  <si>
    <t>幸福庄园合作社</t>
  </si>
  <si>
    <t>详见附表2-191</t>
  </si>
  <si>
    <t>宏珠菌业公司</t>
  </si>
  <si>
    <t>详见附表2-192</t>
  </si>
  <si>
    <t>联智农业科技公司</t>
  </si>
  <si>
    <t>详见附表2-193</t>
  </si>
  <si>
    <t>满山红旱椒发展公司（设备购置）</t>
  </si>
  <si>
    <t>详见附表2-194</t>
  </si>
  <si>
    <t>满山红旱椒发展公司（育苗基地）</t>
  </si>
  <si>
    <t>详见附表2-195</t>
  </si>
  <si>
    <t>玉峰家庭农场</t>
  </si>
  <si>
    <t>详见附表2-196</t>
  </si>
  <si>
    <t>南焉村</t>
  </si>
  <si>
    <t>鑫盛源公司</t>
  </si>
  <si>
    <t>详见附表2-197</t>
  </si>
  <si>
    <t>杜家庄村</t>
  </si>
  <si>
    <t>特色产业示范项目</t>
  </si>
  <si>
    <t>详见附表2-198</t>
  </si>
  <si>
    <t>高家塔村</t>
  </si>
  <si>
    <t>玖玖玖养殖场</t>
  </si>
  <si>
    <t>详见附表2-199</t>
  </si>
  <si>
    <t>龙祥合作社</t>
  </si>
  <si>
    <t>详见附表2-200</t>
  </si>
  <si>
    <t>西门塔合作社</t>
  </si>
  <si>
    <t>详见附表2-201</t>
  </si>
  <si>
    <t>振珠农场</t>
  </si>
  <si>
    <t>详见附表2-202</t>
  </si>
  <si>
    <t>红管村</t>
  </si>
  <si>
    <t>鑫源农场</t>
  </si>
  <si>
    <t>详见附表2-203</t>
  </si>
  <si>
    <t>捌捌捌养殖场</t>
  </si>
  <si>
    <t>详见附表2-204</t>
  </si>
  <si>
    <t>详见附表2-205</t>
  </si>
  <si>
    <t>旺兵合作社</t>
  </si>
  <si>
    <t>详见附表2-206</t>
  </si>
  <si>
    <t>王家岭合作社（牛羊交易市场）</t>
  </si>
  <si>
    <t>详见附表2-207</t>
  </si>
  <si>
    <t>同盛生态公司</t>
  </si>
  <si>
    <t>详见附表2-208</t>
  </si>
  <si>
    <t>中药材种植</t>
  </si>
  <si>
    <t>详见附表2-209</t>
  </si>
  <si>
    <t>苇元沟村</t>
  </si>
  <si>
    <t>产业配套</t>
  </si>
  <si>
    <t>详见附表2-210</t>
  </si>
  <si>
    <t>高家垣村产业配套</t>
  </si>
  <si>
    <t>详见附表2-211</t>
  </si>
  <si>
    <t>村委玉露香梨</t>
  </si>
  <si>
    <t>详见附表2-212</t>
  </si>
  <si>
    <t>详见附表2-213</t>
  </si>
  <si>
    <t>嘉永盛合作社</t>
  </si>
  <si>
    <t>详见附表2-214</t>
  </si>
  <si>
    <t>龙门垣村</t>
  </si>
  <si>
    <t>金核桃缘公司</t>
  </si>
  <si>
    <t>详见附表2-215</t>
  </si>
  <si>
    <t>晋兴公司产业扶持龙头企业5000头养牛项目</t>
  </si>
  <si>
    <t>详见附表2-216</t>
  </si>
  <si>
    <t>详见附表2-217</t>
  </si>
  <si>
    <t>详见附表2-218</t>
  </si>
  <si>
    <t>详见附表2-219</t>
  </si>
  <si>
    <t>附件2</t>
  </si>
  <si>
    <t>柳林县2023年统筹整合财政涉
农资金调整实施方案部门汇总表</t>
  </si>
  <si>
    <t>项目</t>
  </si>
  <si>
    <t>金额</t>
  </si>
  <si>
    <t>项目个数</t>
  </si>
  <si>
    <t>涉及人口数</t>
  </si>
  <si>
    <t>一、部门</t>
  </si>
  <si>
    <t>交通局</t>
  </si>
  <si>
    <t>二、乡镇</t>
  </si>
  <si>
    <t>李家湾乡</t>
  </si>
  <si>
    <t>陈家湾乡</t>
  </si>
  <si>
    <t>穆村镇</t>
  </si>
  <si>
    <t>薛村镇</t>
  </si>
  <si>
    <t>王家沟乡</t>
  </si>
  <si>
    <t>附件3</t>
  </si>
  <si>
    <t>柳林县2023年统筹整合财政涉农资金
调整实施方案类别汇总表</t>
  </si>
  <si>
    <t>项目大类</t>
  </si>
  <si>
    <t>一、乡村建设行动</t>
  </si>
  <si>
    <t>（一）农村基础设施</t>
  </si>
  <si>
    <t>村庄规划编制（含修编）</t>
  </si>
  <si>
    <t>数字乡村建设（信息通信基础设施建设、数字化、智能化建设等）</t>
  </si>
  <si>
    <t>农村清洁能源设施建设（燃气、户用光伏、风电、水电、农村生物质能源、北方地区清洁取暖等）</t>
  </si>
  <si>
    <t>农业农村基础设施中长期贷款贴息</t>
  </si>
  <si>
    <t>（二）人居环境整治</t>
  </si>
  <si>
    <t>农村卫生厕所改造（户用、公共厕所）</t>
  </si>
  <si>
    <t>农村垃圾治理</t>
  </si>
  <si>
    <t>（三）农村公共服务</t>
  </si>
  <si>
    <t>学校建设或改造（含幼儿园）</t>
  </si>
  <si>
    <t>村卫生室标准化建设</t>
  </si>
  <si>
    <t>农村公益性殡葬设施建设</t>
  </si>
  <si>
    <t>开展县乡村公共服务一体化示范创建</t>
  </si>
  <si>
    <t>其他（便民综合服务设施、文化活动广场、体育设施、村级客运站、公共照明设施等）</t>
  </si>
  <si>
    <t>二、就业项目</t>
  </si>
  <si>
    <t>（一）务工补助</t>
  </si>
  <si>
    <t>（二）就业培训</t>
  </si>
  <si>
    <t>技能培训</t>
  </si>
  <si>
    <t>以工代训</t>
  </si>
  <si>
    <t>（三）创业</t>
  </si>
  <si>
    <t>创业培训</t>
  </si>
  <si>
    <t>创业补助</t>
  </si>
  <si>
    <t>（四）乡村工匠</t>
  </si>
  <si>
    <t>乡村工匠大师工作室</t>
  </si>
  <si>
    <t>乡村工匠传习所</t>
  </si>
  <si>
    <t>（五）公益性岗位</t>
  </si>
  <si>
    <t>公益性岗位</t>
  </si>
  <si>
    <t>三、产业发展</t>
  </si>
  <si>
    <t>（一）生产项目</t>
  </si>
  <si>
    <t>林草基地建设</t>
  </si>
  <si>
    <t>扶贫车间（特色手工基地）建设</t>
  </si>
  <si>
    <t>（二）加工流通项目</t>
  </si>
  <si>
    <t>农产品仓储保鲜冷链基础设施建设</t>
  </si>
  <si>
    <t>品牌打造和展销平台</t>
  </si>
  <si>
    <t>（三）配套基础设施项目</t>
  </si>
  <si>
    <t>（四）产业服务支撑项目</t>
  </si>
  <si>
    <t>智慧农业</t>
  </si>
  <si>
    <t>人才培养</t>
  </si>
  <si>
    <t>（五）金融保险配套项目</t>
  </si>
  <si>
    <t>小额贷款贴息</t>
  </si>
  <si>
    <t>小额信贷风险补偿金</t>
  </si>
  <si>
    <t>特色产业保险保费补助</t>
  </si>
  <si>
    <t>防贫保险（基金）</t>
  </si>
  <si>
    <t>其他金融项目</t>
  </si>
  <si>
    <t>四、易地搬迁后扶</t>
  </si>
  <si>
    <t>（一）易地搬迁</t>
  </si>
  <si>
    <t>公共服务岗位</t>
  </si>
  <si>
    <t>“一站式”社区综合服务设施建设</t>
  </si>
  <si>
    <t>易地扶贫搬迁贷款债劵贴息补助</t>
  </si>
  <si>
    <t>五、巩固三保障</t>
  </si>
  <si>
    <t>（一）住房</t>
  </si>
  <si>
    <t>农村危房改造等农房改造</t>
  </si>
  <si>
    <t>(二）教育</t>
  </si>
  <si>
    <t>参与"学前学会普通话"行动</t>
  </si>
  <si>
    <t>（三）健康</t>
  </si>
  <si>
    <t>参加城乡居民基本医疗保险</t>
  </si>
  <si>
    <t>参加大病保险</t>
  </si>
  <si>
    <t>参加意外保险</t>
  </si>
  <si>
    <t>参加其他补充医疗保险</t>
  </si>
  <si>
    <t>接受医疗救助</t>
  </si>
  <si>
    <t>接受大病、慢性病(地方病)救治</t>
  </si>
  <si>
    <t>（三）综合保障</t>
  </si>
  <si>
    <t>享受农村居民最低生活保障</t>
  </si>
  <si>
    <t>参加城乡居民基本养老保险</t>
  </si>
  <si>
    <t>享受特困人员救助供养</t>
  </si>
  <si>
    <t>接受留守关爱服务</t>
  </si>
  <si>
    <t>接受临时救助</t>
  </si>
  <si>
    <t>六、乡村治理与精神文明</t>
  </si>
  <si>
    <t>（一）乡村治理</t>
  </si>
  <si>
    <t>开展乡村治理示范创建</t>
  </si>
  <si>
    <t>推进“积分制”“清单式”等管理方式</t>
  </si>
  <si>
    <t>（二）农村精神文明建设</t>
  </si>
  <si>
    <t>培养“四有”新时代农民</t>
  </si>
  <si>
    <t>移风易俗改革示范县（乡、村）</t>
  </si>
  <si>
    <t>科技文化卫生“三下乡”</t>
  </si>
  <si>
    <t>农村文化项目</t>
  </si>
  <si>
    <t>七、项目管理费</t>
  </si>
  <si>
    <t>项目管理费</t>
  </si>
  <si>
    <t>八、其他</t>
  </si>
  <si>
    <t>其他项目</t>
  </si>
  <si>
    <t>少数民族特色村寨建设项目</t>
  </si>
  <si>
    <t>困难群众饮用低氟茶</t>
  </si>
  <si>
    <t>附件4</t>
  </si>
  <si>
    <t>柳林县2023年统筹整合财政涉农资金来源表</t>
  </si>
  <si>
    <t>单位：元</t>
  </si>
  <si>
    <t>项     目</t>
  </si>
  <si>
    <t>整合文件内容</t>
  </si>
  <si>
    <t>部门</t>
  </si>
  <si>
    <t>财政专项衔接资金</t>
  </si>
  <si>
    <t>其他涉农整合资金</t>
  </si>
  <si>
    <t>一、省级专项转移支付资金</t>
  </si>
  <si>
    <t>晋财建【2023年】19号</t>
  </si>
  <si>
    <t>其他巩固脱贫攻坚成果衔接乡村振兴支出</t>
  </si>
  <si>
    <t>柳林县发展和改革局</t>
  </si>
  <si>
    <t>晋财农【2023年】4-1号</t>
  </si>
  <si>
    <t>关于下达2023年省级财政衔接推进乡村振兴补助预算指标的通知</t>
  </si>
  <si>
    <t>柳林县水利局</t>
  </si>
  <si>
    <t>晋财农【2023年】4-2号</t>
  </si>
  <si>
    <t>柳林县乡村振兴局</t>
  </si>
  <si>
    <t>晋财农【2023年】85号</t>
  </si>
  <si>
    <t>发展农村集体经济</t>
  </si>
  <si>
    <t>柳林县组织部</t>
  </si>
  <si>
    <t>晋财农【2023年】88-1号</t>
  </si>
  <si>
    <t>关于下达2023年脱贫劳动力外出务工就业和帮扶车间就业稳岗补助预算指标的通知</t>
  </si>
  <si>
    <t>晋财农【2023年】88-2号</t>
  </si>
  <si>
    <t>晋财农【2022年】131号</t>
  </si>
  <si>
    <t>关于下达2023年农村综合改革转移支付的通知</t>
  </si>
  <si>
    <t>柳林县财政局</t>
  </si>
  <si>
    <t>晋财农【2022年】156-1号</t>
  </si>
  <si>
    <t>关于提前下达2023年省级农业相关转移支付资金预算的通知（水旱灾害防御补助）</t>
  </si>
  <si>
    <t>柳林县农业农村局</t>
  </si>
  <si>
    <t>晋财农【2022年】156-2号</t>
  </si>
  <si>
    <t>关于提前下达2023年省级农业相关转移支付资金预算的通知（水土保持工程建设监管监测）</t>
  </si>
  <si>
    <t>晋财农【2022年】156-3号</t>
  </si>
  <si>
    <t>关于提前下达2023年省级农业相关转移支付资金预算的通知（中央投资水利项目省级配套）</t>
  </si>
  <si>
    <t>晋财农【2022年】156-4号</t>
  </si>
  <si>
    <t>关于提前下达2023年省级农业相关转移支付资金预算的通知（农村供水工程）</t>
  </si>
  <si>
    <t>晋财农【2023年】10-1号</t>
  </si>
  <si>
    <t>关于下达2023年第二批农业转移支付资金预算指标的通知（农机购置补贴）</t>
  </si>
  <si>
    <t>柳林县现代农业服务中心</t>
  </si>
  <si>
    <t>晋财农【2023年】10-2号</t>
  </si>
  <si>
    <t>晋财农【2023年】10-3号</t>
  </si>
  <si>
    <t>关于下达2023年第二批农业转移支付资金预算指标的通知（贷款贴息）</t>
  </si>
  <si>
    <t>晋财农【2023年】10-4号</t>
  </si>
  <si>
    <t>关于下达2023年第二批农业转移支付资金预算指标的通知（高标准农田）</t>
  </si>
  <si>
    <t>晋财农【2022年】157-11号</t>
  </si>
  <si>
    <t>关于提前下达2023年省级水利转移支付资金预算的通知（农田建设2022年缺口）</t>
  </si>
  <si>
    <t>晋财农【2022年】157-12号</t>
  </si>
  <si>
    <t>关于提前下达2023年省级水利转移支付资金预算的通知（农田建设2023年任务）</t>
  </si>
  <si>
    <t>晋财农【2022年】157-7号</t>
  </si>
  <si>
    <t>关于提前下达2023年省级水利转移支付资金预算的通知（农机化发展）</t>
  </si>
  <si>
    <t>晋财农【2022年】157-10号</t>
  </si>
  <si>
    <t>关于提前下达2023年省级水利转移支付资金预算的通知（三资管理示范）</t>
  </si>
  <si>
    <t>晋财农【2022年】157-5号</t>
  </si>
  <si>
    <t>关于提前下达2023年省级水利转移支付资金预算的通知（畜牧转型）</t>
  </si>
  <si>
    <t>晋财农【2022年】157-6号</t>
  </si>
  <si>
    <t>关于提前下达2023年省级水利转移支付资金预算的通知（渔业绿色发展）</t>
  </si>
  <si>
    <t>晋财农【2022年】157-8号</t>
  </si>
  <si>
    <t>关于提前下达2023年省级水利转移支付资金预算的通知（高素质农民培育）</t>
  </si>
  <si>
    <t>晋财农【2023年】77号</t>
  </si>
  <si>
    <t>改厕项目</t>
  </si>
  <si>
    <t>晋财农【2022年】157-2号</t>
  </si>
  <si>
    <t>关于提前下达2023年省级水利转移支付资金预算的通知（植物病虫害防控）</t>
  </si>
  <si>
    <t>晋财农【2022年】157-3号</t>
  </si>
  <si>
    <t>关于提前下达2023年省级水利转移支付资金预算的通知（稳粮保供带状复合）</t>
  </si>
  <si>
    <t>晋财农【2022年】157-4号</t>
  </si>
  <si>
    <t>关于提前下达2023年省级水利转移支付资金预算的通知（稳粮保供粮油增产）</t>
  </si>
  <si>
    <t>晋财农【2023年】38号</t>
  </si>
  <si>
    <t>三品一标</t>
  </si>
  <si>
    <t>晋财农【2022年】199-1号</t>
  </si>
  <si>
    <t>关于提前下达2023年省级林业改革发展转移支付资金预算指标的通知（古树名木保护）</t>
  </si>
  <si>
    <t>晋财农【2022年】199-2号</t>
  </si>
  <si>
    <t>关于提前下达2023年省级林业改革发展转移支付资金预算指标的通知（陆生野生动物疫源监测）</t>
  </si>
  <si>
    <t>晋财农【2022年】199-3号</t>
  </si>
  <si>
    <t>关于提前下达2023年省级林业改革发展转移支付资金预算指标的通知（永久性公益林补助）</t>
  </si>
  <si>
    <t>晋财农【2022年】199-4号</t>
  </si>
  <si>
    <t>关于提前下达2023年省级林业改革发展转移支付资金预算指标的通知（林业有害生物防治）</t>
  </si>
  <si>
    <t>晋财农【2022年】199-5号</t>
  </si>
  <si>
    <t>关于提前下达2023年省级林业改革发展转移支付资金预算指标的通知（森林植被恢复）</t>
  </si>
  <si>
    <t>二、市级专项转移支付</t>
  </si>
  <si>
    <t>市际待整合专项衔接资金</t>
  </si>
  <si>
    <t>吕财农【2023年】17-7号</t>
  </si>
  <si>
    <t>省定规模养殖场粪污处理设施建设</t>
  </si>
  <si>
    <t>吕财农【2023年】17-8号</t>
  </si>
  <si>
    <t>1-10月份养殖环节病死畜无害化处理配套</t>
  </si>
  <si>
    <t>吕财农【2023年】17-5号</t>
  </si>
  <si>
    <t>配方肥缓控释肥示范项目</t>
  </si>
  <si>
    <t>吕财农【2023年】17-6号</t>
  </si>
  <si>
    <t>有机旱作现代农业园区建设</t>
  </si>
  <si>
    <t>吕财农【2023年】15号</t>
  </si>
  <si>
    <t>特色产业镇奖励</t>
  </si>
  <si>
    <t>吕财农【2023年】19号</t>
  </si>
  <si>
    <t>关于下达2023年市级示范村专项扶持资金的通知</t>
  </si>
  <si>
    <t>吕财农【2023年】18号</t>
  </si>
  <si>
    <t>撂荒地宜机化改造4600亩</t>
  </si>
  <si>
    <t>吕财农【2023年】17-9号</t>
  </si>
  <si>
    <t>牛羊标准化养殖场示范建设项目（已开工500万头以上）</t>
  </si>
  <si>
    <t>吕财农【2023年】17-10号</t>
  </si>
  <si>
    <t>牛羊标准化养殖场示范建设项目（已开工500万头以下）</t>
  </si>
  <si>
    <t>吕财农【2023年】17-1号</t>
  </si>
  <si>
    <t>高标准农田建设市级配套</t>
  </si>
  <si>
    <t>吕财农【2023年】54-1号</t>
  </si>
  <si>
    <t>林粮间作</t>
  </si>
  <si>
    <t>吕财农【2023年】54-2号</t>
  </si>
  <si>
    <t>油料作物</t>
  </si>
  <si>
    <t>吕财农【2023年】54-5号</t>
  </si>
  <si>
    <t>一产固投奖</t>
  </si>
  <si>
    <t>吕财农【2023年】17-2号</t>
  </si>
  <si>
    <t>吕财农【2023年】17-3号</t>
  </si>
  <si>
    <t>粮油作物高产创建示范片</t>
  </si>
  <si>
    <t>吕财农【2023年】54-6号</t>
  </si>
  <si>
    <t>农业园区</t>
  </si>
  <si>
    <t>吕财农【2023年】17-11号</t>
  </si>
  <si>
    <t>贷款贴息市级配套</t>
  </si>
  <si>
    <t>吕财农【2023年】54-4号</t>
  </si>
  <si>
    <t>贷款本息</t>
  </si>
  <si>
    <t>吕财农【2023年】54-3号</t>
  </si>
  <si>
    <t>土壤普查</t>
  </si>
  <si>
    <t>吕财农【2023年】53号</t>
  </si>
  <si>
    <t>吕财农【2023年】16-2号</t>
  </si>
  <si>
    <t>饮水安全标准化建设补助65万元</t>
  </si>
  <si>
    <t>吕财农【2023年】16-1号</t>
  </si>
  <si>
    <t>饮水安全维修养护63万元</t>
  </si>
  <si>
    <t>吕财农【2023年】125号</t>
  </si>
  <si>
    <t>经济林提质增效</t>
  </si>
  <si>
    <t>吕财农【2023年】17-12号</t>
  </si>
  <si>
    <t>三品一标资金</t>
  </si>
  <si>
    <t>吕财农【2023年】17-4号</t>
  </si>
  <si>
    <t>玉米新品种示范展示</t>
  </si>
  <si>
    <t>三、县级配套扶贫整合资金</t>
  </si>
  <si>
    <t>柳财预【2023年】234-1号</t>
  </si>
  <si>
    <t>年初预算扶贫整合切块县级资金</t>
  </si>
  <si>
    <t>柳财预【2023年】39号</t>
  </si>
  <si>
    <t>调整预算追加</t>
  </si>
  <si>
    <t>柳林县乡村振兴局、柳林县水利局</t>
  </si>
  <si>
    <t>附件5</t>
  </si>
  <si>
    <t>柳林县2021年统筹整合财政涉农资金同比上年增长比例表</t>
  </si>
  <si>
    <t>2021年整合资金</t>
  </si>
  <si>
    <t>2022年整合资金</t>
  </si>
  <si>
    <t>同比上年增长比例%</t>
  </si>
  <si>
    <t>各级部门整合资金</t>
  </si>
  <si>
    <t>一、省级扶贫整合资金</t>
  </si>
  <si>
    <t>二、市级扶贫整合资金</t>
  </si>
  <si>
    <t>三、县级扶贫整合资金</t>
  </si>
  <si>
    <t>四、其他扶贫整合资金</t>
  </si>
  <si>
    <t>柳林县涉农资金整合使用情况表</t>
  </si>
  <si>
    <t>县名：柳林县</t>
  </si>
  <si>
    <t>单位：万元</t>
  </si>
  <si>
    <t>资金来源</t>
  </si>
  <si>
    <t>计划整合资金规模</t>
  </si>
  <si>
    <t>已整合资金规模</t>
  </si>
  <si>
    <t>已整合资金用于项目情况（按资金主管部门划分）</t>
  </si>
  <si>
    <t>已完成支出资金规模</t>
  </si>
  <si>
    <t>整合后资金实际投向</t>
  </si>
  <si>
    <t>财政资金级次和名称</t>
  </si>
  <si>
    <t>主管部门</t>
  </si>
  <si>
    <t>全省总规模</t>
  </si>
  <si>
    <t>下达试点县资金规模</t>
  </si>
  <si>
    <t>乡村振兴</t>
  </si>
  <si>
    <t>农业农村</t>
  </si>
  <si>
    <t>水利</t>
  </si>
  <si>
    <t>林草</t>
  </si>
  <si>
    <t>住建</t>
  </si>
  <si>
    <t>交通</t>
  </si>
  <si>
    <t>发改</t>
  </si>
  <si>
    <t>生态环境</t>
  </si>
  <si>
    <t>文旅</t>
  </si>
  <si>
    <t>财政</t>
  </si>
  <si>
    <t>民委</t>
  </si>
  <si>
    <t>其他</t>
  </si>
  <si>
    <t>农业生产发展</t>
  </si>
  <si>
    <t>中央财政资金小计</t>
  </si>
  <si>
    <t>中央财政衔接推进乡村振兴补助资金</t>
  </si>
  <si>
    <t>水利发展资金</t>
  </si>
  <si>
    <t>农业生产发展资金</t>
  </si>
  <si>
    <t>林业改革发展资金（不含森林资源管护和相关试点资金）</t>
  </si>
  <si>
    <t>农村综合改革转移支付</t>
  </si>
  <si>
    <t>林业草原生态保护恢复资金（草原生态修复治理补助部分）</t>
  </si>
  <si>
    <t>农村环境整治资金</t>
  </si>
  <si>
    <t>车辆购置税收入补助地方用于一般公路建设项目资金（支持农村公路部分）</t>
  </si>
  <si>
    <t>农村危房改造补助资金</t>
  </si>
  <si>
    <t>中央专项彩票公益金支持欠发达革命老区乡村振兴资金</t>
  </si>
  <si>
    <t>产粮大县奖励资金</t>
  </si>
  <si>
    <t>生猪（牛羊）调出大县奖励资金（省级统筹部分）</t>
  </si>
  <si>
    <t>农业资源及生态保护补助资金（对农民的直接补贴除外）</t>
  </si>
  <si>
    <t>旅游发展基金</t>
  </si>
  <si>
    <t>文化旅游</t>
  </si>
  <si>
    <t>中央预算内投资用于“三农”建设部分（不包括国家水网骨干工程、水安全保障工程、气象基础设施、农村电网巩固提升工程、生态保护和修复方面的支出）</t>
  </si>
  <si>
    <t>省级财政资金小计</t>
  </si>
  <si>
    <t>省级衔接推进乡村振兴补助资金</t>
  </si>
  <si>
    <t>水利发展资金（不含“七河”“五湖”、基建、水库移民后续扶持部分）</t>
  </si>
  <si>
    <t>大中型水库库区基金支出</t>
  </si>
  <si>
    <t>林业改革发展资金（不含普惠、民生和救灾部分）</t>
  </si>
  <si>
    <t>农村综合改革专项资金（一事一议财政奖补部分）</t>
  </si>
  <si>
    <t>成品油税费改革转移支付资金（支持农村公路建设部分）</t>
  </si>
  <si>
    <t>以工代赈资金</t>
  </si>
  <si>
    <t>市级财政资金小计</t>
  </si>
  <si>
    <t>县级财政资金小计</t>
  </si>
  <si>
    <r>
      <rPr>
        <sz val="11"/>
        <color theme="1"/>
        <rFont val="宋体"/>
        <charset val="134"/>
      </rPr>
      <t>填表说明：1、除资金来源全省总规模外，均由县级填写。2、已整合资金规模</t>
    </r>
    <r>
      <rPr>
        <sz val="11"/>
        <color theme="1"/>
        <rFont val="SimSun"/>
        <charset val="134"/>
      </rPr>
      <t>≦</t>
    </r>
    <r>
      <rPr>
        <sz val="11"/>
        <color theme="1"/>
        <rFont val="宋体"/>
        <charset val="134"/>
      </rPr>
      <t>计划整合资金规模。3、已整合资金用于项目情况之和=已整合资金规模。4、已完成支出资金规模</t>
    </r>
    <r>
      <rPr>
        <sz val="11"/>
        <color theme="1"/>
        <rFont val="SimSun"/>
        <charset val="134"/>
      </rPr>
      <t>≦</t>
    </r>
    <r>
      <rPr>
        <sz val="11"/>
        <color theme="1"/>
        <rFont val="宋体"/>
        <charset val="134"/>
      </rPr>
      <t>已整合资金规模。5、整合后资金实际投向之和=已完成支出资金规模。</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</si>
</sst>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_ "/>
    <numFmt numFmtId="178" formatCode="0_);[Red]\(0\)"/>
    <numFmt numFmtId="179" formatCode="0.00_);[Red]\(0.00\)"/>
    <numFmt numFmtId="180" formatCode="yyyy/m/d;@"/>
  </numFmts>
  <fonts count="51">
    <font>
      <sz val="11"/>
      <color theme="1"/>
      <name val="宋体"/>
      <charset val="134"/>
      <scheme val="minor"/>
    </font>
    <font>
      <b/>
      <sz val="18"/>
      <color theme="1"/>
      <name val="宋体"/>
      <charset val="134"/>
      <scheme val="minor"/>
    </font>
    <font>
      <b/>
      <sz val="11"/>
      <color theme="1"/>
      <name val="宋体"/>
      <charset val="134"/>
      <scheme val="minor"/>
    </font>
    <font>
      <sz val="11"/>
      <color theme="1"/>
      <name val="仿宋_GB2312"/>
      <charset val="134"/>
    </font>
    <font>
      <sz val="11"/>
      <name val="仿宋_GB2312"/>
      <charset val="134"/>
    </font>
    <font>
      <sz val="16"/>
      <color theme="1"/>
      <name val="黑体"/>
      <charset val="134"/>
    </font>
    <font>
      <sz val="22"/>
      <color theme="1"/>
      <name val="方正小标宋简体"/>
      <charset val="134"/>
    </font>
    <font>
      <b/>
      <sz val="10"/>
      <color theme="1"/>
      <name val="仿宋_GB2312"/>
      <charset val="134"/>
    </font>
    <font>
      <sz val="10"/>
      <color theme="1"/>
      <name val="仿宋_GB2312"/>
      <charset val="134"/>
    </font>
    <font>
      <sz val="11"/>
      <color rgb="FFFF0000"/>
      <name val="宋体"/>
      <charset val="134"/>
      <scheme val="minor"/>
    </font>
    <font>
      <b/>
      <sz val="11"/>
      <color theme="1"/>
      <name val="仿宋_GB2312"/>
      <charset val="134"/>
    </font>
    <font>
      <sz val="9"/>
      <name val="宋体"/>
      <charset val="134"/>
      <scheme val="minor"/>
    </font>
    <font>
      <sz val="10"/>
      <name val="宋体"/>
      <charset val="134"/>
      <scheme val="minor"/>
    </font>
    <font>
      <sz val="9"/>
      <name val="宋体"/>
      <charset val="134"/>
    </font>
    <font>
      <sz val="9"/>
      <color theme="1"/>
      <name val="宋体"/>
      <charset val="134"/>
      <scheme val="minor"/>
    </font>
    <font>
      <sz val="9"/>
      <color rgb="FFFF0000"/>
      <name val="宋体"/>
      <charset val="134"/>
      <scheme val="minor"/>
    </font>
    <font>
      <sz val="10"/>
      <color rgb="FFFF0000"/>
      <name val="仿宋_GB2312"/>
      <charset val="134"/>
    </font>
    <font>
      <sz val="9"/>
      <name val="仿宋_GB2312"/>
      <charset val="134"/>
    </font>
    <font>
      <sz val="10"/>
      <name val="仿宋_GB2312"/>
      <charset val="134"/>
    </font>
    <font>
      <sz val="12"/>
      <color theme="1"/>
      <name val="仿宋_GB2312"/>
      <charset val="134"/>
    </font>
    <font>
      <sz val="9"/>
      <color theme="1"/>
      <name val="仿宋_GB2312"/>
      <charset val="134"/>
    </font>
    <font>
      <sz val="8"/>
      <color theme="1"/>
      <name val="仿宋_GB2312"/>
      <charset val="134"/>
    </font>
    <font>
      <sz val="8"/>
      <name val="仿宋_GB2312"/>
      <charset val="134"/>
    </font>
    <font>
      <sz val="10"/>
      <color theme="1"/>
      <name val="宋体"/>
      <charset val="134"/>
      <scheme val="minor"/>
    </font>
    <font>
      <sz val="8"/>
      <color theme="1"/>
      <name val="宋体"/>
      <charset val="134"/>
      <scheme val="minor"/>
    </font>
    <font>
      <sz val="12"/>
      <color theme="1"/>
      <name val="楷体_GB2312"/>
      <charset val="134"/>
    </font>
    <font>
      <b/>
      <sz val="12"/>
      <color theme="1"/>
      <name val="楷体_GB2312"/>
      <charset val="134"/>
    </font>
    <font>
      <sz val="11"/>
      <color rgb="FF0070C0"/>
      <name val="宋体"/>
      <charset val="134"/>
      <scheme val="minor"/>
    </font>
    <font>
      <b/>
      <sz val="20"/>
      <color theme="1"/>
      <name val="宋体"/>
      <charset val="134"/>
      <scheme val="minor"/>
    </font>
    <font>
      <b/>
      <sz val="8"/>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theme="1"/>
      <name val="宋体"/>
      <charset val="134"/>
    </font>
    <font>
      <sz val="11"/>
      <color theme="1"/>
      <name val="SimSun"/>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4">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0" fillId="3" borderId="3" applyNumberFormat="0" applyFont="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4" applyNumberFormat="0" applyFill="0" applyAlignment="0" applyProtection="0">
      <alignment vertical="center"/>
    </xf>
    <xf numFmtId="0" fontId="36" fillId="0" borderId="4" applyNumberFormat="0" applyFill="0" applyAlignment="0" applyProtection="0">
      <alignment vertical="center"/>
    </xf>
    <xf numFmtId="0" fontId="37" fillId="0" borderId="5" applyNumberFormat="0" applyFill="0" applyAlignment="0" applyProtection="0">
      <alignment vertical="center"/>
    </xf>
    <xf numFmtId="0" fontId="37" fillId="0" borderId="0" applyNumberFormat="0" applyFill="0" applyBorder="0" applyAlignment="0" applyProtection="0">
      <alignment vertical="center"/>
    </xf>
    <xf numFmtId="0" fontId="38" fillId="4" borderId="6" applyNumberFormat="0" applyAlignment="0" applyProtection="0">
      <alignment vertical="center"/>
    </xf>
    <xf numFmtId="0" fontId="39" fillId="5" borderId="7" applyNumberFormat="0" applyAlignment="0" applyProtection="0">
      <alignment vertical="center"/>
    </xf>
    <xf numFmtId="0" fontId="40" fillId="5" borderId="6" applyNumberFormat="0" applyAlignment="0" applyProtection="0">
      <alignment vertical="center"/>
    </xf>
    <xf numFmtId="0" fontId="41" fillId="6" borderId="8" applyNumberFormat="0" applyAlignment="0" applyProtection="0">
      <alignment vertical="center"/>
    </xf>
    <xf numFmtId="0" fontId="42" fillId="0" borderId="9" applyNumberFormat="0" applyFill="0" applyAlignment="0" applyProtection="0">
      <alignment vertical="center"/>
    </xf>
    <xf numFmtId="0" fontId="43" fillId="0" borderId="10" applyNumberFormat="0" applyFill="0" applyAlignment="0" applyProtection="0">
      <alignment vertical="center"/>
    </xf>
    <xf numFmtId="0" fontId="44" fillId="7" borderId="0" applyNumberFormat="0" applyBorder="0" applyAlignment="0" applyProtection="0">
      <alignment vertical="center"/>
    </xf>
    <xf numFmtId="0" fontId="45" fillId="8" borderId="0" applyNumberFormat="0" applyBorder="0" applyAlignment="0" applyProtection="0">
      <alignment vertical="center"/>
    </xf>
    <xf numFmtId="0" fontId="46" fillId="9" borderId="0" applyNumberFormat="0" applyBorder="0" applyAlignment="0" applyProtection="0">
      <alignment vertical="center"/>
    </xf>
    <xf numFmtId="0" fontId="47" fillId="10" borderId="0" applyNumberFormat="0" applyBorder="0" applyAlignment="0" applyProtection="0">
      <alignment vertical="center"/>
    </xf>
    <xf numFmtId="0" fontId="48" fillId="11" borderId="0" applyNumberFormat="0" applyBorder="0" applyAlignment="0" applyProtection="0">
      <alignment vertical="center"/>
    </xf>
    <xf numFmtId="0" fontId="48" fillId="12" borderId="0" applyNumberFormat="0" applyBorder="0" applyAlignment="0" applyProtection="0">
      <alignment vertical="center"/>
    </xf>
    <xf numFmtId="0" fontId="47" fillId="13" borderId="0" applyNumberFormat="0" applyBorder="0" applyAlignment="0" applyProtection="0">
      <alignment vertical="center"/>
    </xf>
    <xf numFmtId="0" fontId="47" fillId="14" borderId="0" applyNumberFormat="0" applyBorder="0" applyAlignment="0" applyProtection="0">
      <alignment vertical="center"/>
    </xf>
    <xf numFmtId="0" fontId="48" fillId="15" borderId="0" applyNumberFormat="0" applyBorder="0" applyAlignment="0" applyProtection="0">
      <alignment vertical="center"/>
    </xf>
    <xf numFmtId="0" fontId="48" fillId="16" borderId="0" applyNumberFormat="0" applyBorder="0" applyAlignment="0" applyProtection="0">
      <alignment vertical="center"/>
    </xf>
    <xf numFmtId="0" fontId="47" fillId="17" borderId="0" applyNumberFormat="0" applyBorder="0" applyAlignment="0" applyProtection="0">
      <alignment vertical="center"/>
    </xf>
    <xf numFmtId="0" fontId="47" fillId="18" borderId="0" applyNumberFormat="0" applyBorder="0" applyAlignment="0" applyProtection="0">
      <alignment vertical="center"/>
    </xf>
    <xf numFmtId="0" fontId="48" fillId="19" borderId="0" applyNumberFormat="0" applyBorder="0" applyAlignment="0" applyProtection="0">
      <alignment vertical="center"/>
    </xf>
    <xf numFmtId="0" fontId="48" fillId="20" borderId="0" applyNumberFormat="0" applyBorder="0" applyAlignment="0" applyProtection="0">
      <alignment vertical="center"/>
    </xf>
    <xf numFmtId="0" fontId="47" fillId="21" borderId="0" applyNumberFormat="0" applyBorder="0" applyAlignment="0" applyProtection="0">
      <alignment vertical="center"/>
    </xf>
    <xf numFmtId="0" fontId="47" fillId="22" borderId="0" applyNumberFormat="0" applyBorder="0" applyAlignment="0" applyProtection="0">
      <alignment vertical="center"/>
    </xf>
    <xf numFmtId="0" fontId="48" fillId="23" borderId="0" applyNumberFormat="0" applyBorder="0" applyAlignment="0" applyProtection="0">
      <alignment vertical="center"/>
    </xf>
    <xf numFmtId="0" fontId="48" fillId="24" borderId="0" applyNumberFormat="0" applyBorder="0" applyAlignment="0" applyProtection="0">
      <alignment vertical="center"/>
    </xf>
    <xf numFmtId="0" fontId="47" fillId="25" borderId="0" applyNumberFormat="0" applyBorder="0" applyAlignment="0" applyProtection="0">
      <alignment vertical="center"/>
    </xf>
    <xf numFmtId="0" fontId="47" fillId="26" borderId="0" applyNumberFormat="0" applyBorder="0" applyAlignment="0" applyProtection="0">
      <alignment vertical="center"/>
    </xf>
    <xf numFmtId="0" fontId="48" fillId="27" borderId="0" applyNumberFormat="0" applyBorder="0" applyAlignment="0" applyProtection="0">
      <alignment vertical="center"/>
    </xf>
    <xf numFmtId="0" fontId="48" fillId="28" borderId="0" applyNumberFormat="0" applyBorder="0" applyAlignment="0" applyProtection="0">
      <alignment vertical="center"/>
    </xf>
    <xf numFmtId="0" fontId="47" fillId="29" borderId="0" applyNumberFormat="0" applyBorder="0" applyAlignment="0" applyProtection="0">
      <alignment vertical="center"/>
    </xf>
    <xf numFmtId="0" fontId="47" fillId="30" borderId="0" applyNumberFormat="0" applyBorder="0" applyAlignment="0" applyProtection="0">
      <alignment vertical="center"/>
    </xf>
    <xf numFmtId="0" fontId="48" fillId="31" borderId="0" applyNumberFormat="0" applyBorder="0" applyAlignment="0" applyProtection="0">
      <alignment vertical="center"/>
    </xf>
    <xf numFmtId="0" fontId="48" fillId="32" borderId="0" applyNumberFormat="0" applyBorder="0" applyAlignment="0" applyProtection="0">
      <alignment vertical="center"/>
    </xf>
    <xf numFmtId="0" fontId="47" fillId="33"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cellStyleXfs>
  <cellXfs count="118">
    <xf numFmtId="0" fontId="0" fillId="0" borderId="0" xfId="0"/>
    <xf numFmtId="0" fontId="1" fillId="0" borderId="0" xfId="0" applyFont="1" applyAlignment="1">
      <alignment horizontal="center" vertical="center" wrapText="1"/>
    </xf>
    <xf numFmtId="0" fontId="0" fillId="0" borderId="0" xfId="0" applyFont="1" applyBorder="1" applyAlignment="1">
      <alignment horizontal="left" vertical="center" wrapText="1"/>
    </xf>
    <xf numFmtId="0" fontId="0" fillId="0" borderId="0" xfId="0" applyBorder="1" applyAlignment="1">
      <alignment horizontal="left" vertical="center" wrapText="1"/>
    </xf>
    <xf numFmtId="0" fontId="0" fillId="0" borderId="0" xfId="0" applyAlignment="1">
      <alignment horizontal="center" vertical="center" wrapText="1"/>
    </xf>
    <xf numFmtId="0" fontId="0" fillId="0" borderId="1" xfId="0" applyBorder="1" applyAlignment="1">
      <alignment horizontal="center" vertical="center" wrapText="1"/>
    </xf>
    <xf numFmtId="0" fontId="2" fillId="0" borderId="1" xfId="0" applyFont="1" applyBorder="1" applyAlignment="1">
      <alignment horizontal="center" vertical="center" wrapText="1"/>
    </xf>
    <xf numFmtId="0" fontId="3" fillId="0" borderId="1" xfId="0" applyFont="1" applyFill="1" applyBorder="1" applyAlignment="1">
      <alignment horizontal="center" vertical="center" wrapText="1"/>
    </xf>
    <xf numFmtId="0" fontId="0" fillId="0" borderId="1" xfId="0" applyBorder="1"/>
    <xf numFmtId="0" fontId="4" fillId="0" borderId="1" xfId="0" applyFont="1" applyFill="1" applyBorder="1" applyAlignment="1">
      <alignment horizontal="center" vertical="center" wrapText="1"/>
    </xf>
    <xf numFmtId="0" fontId="0" fillId="0" borderId="1" xfId="0" applyFont="1" applyBorder="1" applyAlignment="1">
      <alignment horizontal="center" vertical="center" wrapText="1"/>
    </xf>
    <xf numFmtId="0" fontId="0" fillId="0" borderId="0" xfId="0" applyFont="1" applyAlignment="1">
      <alignment horizontal="left" vertical="center" wrapText="1"/>
    </xf>
    <xf numFmtId="0" fontId="0" fillId="0" borderId="0" xfId="0" applyAlignment="1">
      <alignment horizontal="left" vertical="center" wrapText="1"/>
    </xf>
    <xf numFmtId="0" fontId="5" fillId="0" borderId="0" xfId="0" applyFont="1"/>
    <xf numFmtId="0" fontId="6" fillId="0" borderId="0" xfId="0" applyFont="1" applyAlignment="1">
      <alignment horizontal="center" vertical="center"/>
    </xf>
    <xf numFmtId="0" fontId="0" fillId="0" borderId="0" xfId="0" applyAlignment="1">
      <alignment horizontal="center" vertical="center"/>
    </xf>
    <xf numFmtId="0" fontId="7" fillId="0" borderId="1" xfId="0" applyFont="1" applyBorder="1" applyAlignment="1">
      <alignment horizontal="center" vertical="center" wrapText="1" shrinkToFit="1"/>
    </xf>
    <xf numFmtId="0" fontId="8" fillId="0" borderId="1" xfId="0" applyFont="1" applyBorder="1" applyAlignment="1">
      <alignment horizontal="center" vertical="center"/>
    </xf>
    <xf numFmtId="176" fontId="8" fillId="0" borderId="1" xfId="0" applyNumberFormat="1" applyFont="1" applyBorder="1" applyAlignment="1">
      <alignment horizontal="center" vertical="center"/>
    </xf>
    <xf numFmtId="0" fontId="8" fillId="0" borderId="2" xfId="0" applyFont="1" applyBorder="1" applyAlignment="1">
      <alignment horizontal="center" vertical="center"/>
    </xf>
    <xf numFmtId="0" fontId="9" fillId="0" borderId="0" xfId="0" applyFont="1"/>
    <xf numFmtId="0" fontId="0" fillId="2" borderId="0" xfId="0" applyFill="1"/>
    <xf numFmtId="0" fontId="0" fillId="0" borderId="0" xfId="0" applyAlignment="1">
      <alignment wrapText="1"/>
    </xf>
    <xf numFmtId="0" fontId="5" fillId="2" borderId="0" xfId="0" applyFont="1" applyFill="1"/>
    <xf numFmtId="0" fontId="6" fillId="0" borderId="0" xfId="0" applyFont="1" applyAlignment="1">
      <alignment horizontal="center" vertical="center" wrapText="1"/>
    </xf>
    <xf numFmtId="0" fontId="3" fillId="2" borderId="0" xfId="0" applyFont="1" applyFill="1" applyAlignment="1">
      <alignment horizontal="center" vertical="center"/>
    </xf>
    <xf numFmtId="0" fontId="3" fillId="0" borderId="0" xfId="0" applyFont="1" applyAlignment="1">
      <alignment horizontal="center" vertical="center" wrapText="1"/>
    </xf>
    <xf numFmtId="0" fontId="3" fillId="0" borderId="0" xfId="0" applyFont="1" applyAlignment="1">
      <alignment horizontal="center" vertical="center"/>
    </xf>
    <xf numFmtId="0" fontId="10" fillId="2" borderId="1" xfId="0" applyFont="1" applyFill="1" applyBorder="1" applyAlignment="1">
      <alignment horizontal="center" vertical="center"/>
    </xf>
    <xf numFmtId="0" fontId="10" fillId="0" borderId="1" xfId="0" applyFont="1" applyBorder="1" applyAlignment="1">
      <alignment horizontal="center" vertical="center" wrapText="1"/>
    </xf>
    <xf numFmtId="0" fontId="10" fillId="0" borderId="1" xfId="0" applyFont="1" applyBorder="1" applyAlignment="1">
      <alignment horizontal="center" vertical="center"/>
    </xf>
    <xf numFmtId="0" fontId="10" fillId="0" borderId="1" xfId="0" applyFont="1" applyBorder="1" applyAlignment="1">
      <alignment horizontal="center" vertical="center" wrapText="1" shrinkToFit="1"/>
    </xf>
    <xf numFmtId="0" fontId="3" fillId="2" borderId="1" xfId="0" applyFont="1" applyFill="1" applyBorder="1" applyAlignment="1">
      <alignment horizontal="center" vertical="center"/>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177" fontId="8" fillId="0" borderId="1" xfId="0" applyNumberFormat="1" applyFont="1" applyBorder="1" applyAlignment="1">
      <alignment horizontal="center" vertical="center"/>
    </xf>
    <xf numFmtId="0" fontId="8" fillId="2" borderId="1" xfId="0" applyFont="1" applyFill="1" applyBorder="1" applyAlignment="1">
      <alignment horizontal="left" vertical="center"/>
    </xf>
    <xf numFmtId="0" fontId="8" fillId="0" borderId="1" xfId="0" applyNumberFormat="1" applyFont="1" applyFill="1" applyBorder="1" applyAlignment="1" applyProtection="1">
      <alignment horizontal="center" vertical="center" wrapText="1"/>
      <protection locked="0"/>
    </xf>
    <xf numFmtId="0" fontId="11" fillId="2" borderId="1" xfId="0" applyNumberFormat="1" applyFont="1" applyFill="1" applyBorder="1" applyAlignment="1" applyProtection="1">
      <alignment horizontal="left" vertical="center" wrapText="1"/>
      <protection hidden="1"/>
    </xf>
    <xf numFmtId="0" fontId="12" fillId="2" borderId="1" xfId="0" applyNumberFormat="1" applyFont="1" applyFill="1" applyBorder="1" applyAlignment="1" applyProtection="1">
      <alignment horizontal="center" vertical="center" wrapText="1"/>
      <protection locked="0"/>
    </xf>
    <xf numFmtId="178" fontId="13" fillId="2" borderId="1" xfId="0" applyNumberFormat="1" applyFont="1" applyFill="1" applyBorder="1" applyAlignment="1" applyProtection="1">
      <alignment horizontal="left" vertical="center" wrapText="1" shrinkToFit="1"/>
      <protection locked="0"/>
    </xf>
    <xf numFmtId="0" fontId="8" fillId="2" borderId="1" xfId="0" applyNumberFormat="1" applyFont="1" applyFill="1" applyBorder="1" applyAlignment="1">
      <alignment horizontal="center" vertical="center" wrapText="1"/>
    </xf>
    <xf numFmtId="0" fontId="14" fillId="2" borderId="1" xfId="0" applyFont="1" applyFill="1" applyBorder="1" applyAlignment="1" applyProtection="1">
      <alignment vertical="center"/>
      <protection hidden="1"/>
    </xf>
    <xf numFmtId="0" fontId="14" fillId="2" borderId="1" xfId="0" applyFont="1" applyFill="1" applyBorder="1" applyAlignment="1" applyProtection="1">
      <alignment vertical="center" wrapText="1"/>
      <protection hidden="1"/>
    </xf>
    <xf numFmtId="0" fontId="14" fillId="2" borderId="1" xfId="0" applyFont="1" applyFill="1" applyBorder="1" applyAlignment="1" applyProtection="1">
      <alignment horizontal="center" vertical="center"/>
      <protection locked="0"/>
    </xf>
    <xf numFmtId="0" fontId="15" fillId="2" borderId="1" xfId="0" applyFont="1" applyFill="1" applyBorder="1" applyAlignment="1" applyProtection="1">
      <alignment vertical="center"/>
      <protection hidden="1"/>
    </xf>
    <xf numFmtId="0" fontId="14" fillId="2" borderId="1" xfId="0" applyFont="1" applyFill="1" applyBorder="1" applyAlignment="1" applyProtection="1">
      <alignment horizontal="left" vertical="center" wrapText="1" shrinkToFit="1"/>
      <protection hidden="1"/>
    </xf>
    <xf numFmtId="176" fontId="16" fillId="0" borderId="1" xfId="0" applyNumberFormat="1" applyFont="1" applyBorder="1" applyAlignment="1">
      <alignment horizontal="center" vertical="center"/>
    </xf>
    <xf numFmtId="0" fontId="8" fillId="2" borderId="1" xfId="0" applyNumberFormat="1" applyFont="1" applyFill="1" applyBorder="1" applyAlignment="1" applyProtection="1">
      <alignment horizontal="left" vertical="center" wrapText="1"/>
      <protection hidden="1"/>
    </xf>
    <xf numFmtId="178" fontId="17" fillId="0" borderId="1" xfId="0" applyNumberFormat="1" applyFont="1" applyFill="1" applyBorder="1" applyAlignment="1" applyProtection="1">
      <alignment horizontal="center" vertical="center" wrapText="1" shrinkToFit="1"/>
      <protection locked="0"/>
    </xf>
    <xf numFmtId="178" fontId="17" fillId="0" borderId="1" xfId="0" applyNumberFormat="1" applyFont="1" applyFill="1" applyBorder="1" applyAlignment="1" applyProtection="1">
      <alignment horizontal="left" vertical="center" wrapText="1" shrinkToFit="1"/>
      <protection locked="0"/>
    </xf>
    <xf numFmtId="178" fontId="18" fillId="0" borderId="1" xfId="0" applyNumberFormat="1" applyFont="1" applyFill="1" applyBorder="1" applyAlignment="1" applyProtection="1">
      <alignment horizontal="center" vertical="center"/>
      <protection locked="0"/>
    </xf>
    <xf numFmtId="0" fontId="8" fillId="2" borderId="1" xfId="0" applyNumberFormat="1" applyFont="1" applyFill="1" applyBorder="1" applyAlignment="1">
      <alignment vertical="center" wrapText="1"/>
    </xf>
    <xf numFmtId="178" fontId="18" fillId="0" borderId="1" xfId="0" applyNumberFormat="1" applyFont="1" applyFill="1" applyBorder="1" applyAlignment="1" applyProtection="1">
      <alignment horizontal="center" vertical="center" wrapText="1" shrinkToFit="1"/>
      <protection locked="0"/>
    </xf>
    <xf numFmtId="0" fontId="6" fillId="0" borderId="0" xfId="0" applyFont="1" applyAlignment="1">
      <alignment horizontal="center" vertical="justify" wrapText="1"/>
    </xf>
    <xf numFmtId="0" fontId="6" fillId="0" borderId="0" xfId="0" applyFont="1" applyAlignment="1">
      <alignment horizontal="center" wrapText="1"/>
    </xf>
    <xf numFmtId="0" fontId="6" fillId="0" borderId="0" xfId="0" applyFont="1" applyAlignment="1">
      <alignment horizontal="center"/>
    </xf>
    <xf numFmtId="0" fontId="19" fillId="0" borderId="0" xfId="0" applyFont="1"/>
    <xf numFmtId="0" fontId="8" fillId="0" borderId="0" xfId="0" applyFont="1" applyAlignment="1">
      <alignment horizontal="right" vertical="center"/>
    </xf>
    <xf numFmtId="0" fontId="7" fillId="0" borderId="1" xfId="0" applyFont="1" applyBorder="1" applyAlignment="1">
      <alignment horizontal="center" vertical="center"/>
    </xf>
    <xf numFmtId="179" fontId="8" fillId="0" borderId="1" xfId="0" applyNumberFormat="1" applyFont="1" applyBorder="1" applyAlignment="1">
      <alignment horizontal="center" vertical="center"/>
    </xf>
    <xf numFmtId="178" fontId="8" fillId="0" borderId="1" xfId="0" applyNumberFormat="1" applyFont="1" applyBorder="1" applyAlignment="1">
      <alignment horizontal="center" vertical="center"/>
    </xf>
    <xf numFmtId="0" fontId="8" fillId="0" borderId="1" xfId="0" applyFont="1" applyFill="1" applyBorder="1" applyAlignment="1" applyProtection="1">
      <alignment horizontal="left" vertical="center" wrapText="1" shrinkToFit="1"/>
      <protection locked="0"/>
    </xf>
    <xf numFmtId="0" fontId="8" fillId="0" borderId="1" xfId="0" applyFont="1" applyBorder="1" applyAlignment="1">
      <alignment horizontal="left" vertical="center" wrapText="1" shrinkToFit="1"/>
    </xf>
    <xf numFmtId="0" fontId="20" fillId="0" borderId="1" xfId="0" applyFont="1" applyFill="1" applyBorder="1" applyAlignment="1" applyProtection="1">
      <alignment horizontal="center" vertical="center" wrapText="1" shrinkToFit="1"/>
      <protection locked="0"/>
    </xf>
    <xf numFmtId="0" fontId="21" fillId="0" borderId="1" xfId="0" applyFont="1" applyFill="1" applyBorder="1" applyAlignment="1" applyProtection="1">
      <alignment horizontal="left" vertical="center" wrapText="1" shrinkToFit="1"/>
      <protection locked="0"/>
    </xf>
    <xf numFmtId="0" fontId="8" fillId="2" borderId="1" xfId="0" applyFont="1" applyFill="1" applyBorder="1" applyAlignment="1" applyProtection="1">
      <alignment horizontal="left" vertical="center" wrapText="1" shrinkToFit="1"/>
      <protection locked="0"/>
    </xf>
    <xf numFmtId="0" fontId="21" fillId="2" borderId="1" xfId="0" applyFont="1" applyFill="1" applyBorder="1" applyAlignment="1" applyProtection="1">
      <alignment horizontal="left" vertical="center" wrapText="1" shrinkToFit="1"/>
      <protection locked="0"/>
    </xf>
    <xf numFmtId="0" fontId="21" fillId="0" borderId="1" xfId="0" applyFont="1" applyBorder="1" applyAlignment="1">
      <alignment horizontal="left" vertical="center" wrapText="1" shrinkToFit="1"/>
    </xf>
    <xf numFmtId="0" fontId="18" fillId="0" borderId="1" xfId="0" applyFont="1" applyFill="1" applyBorder="1" applyAlignment="1" applyProtection="1">
      <alignment horizontal="left" vertical="center" wrapText="1" shrinkToFit="1"/>
      <protection locked="0"/>
    </xf>
    <xf numFmtId="0" fontId="22" fillId="0" borderId="1" xfId="0" applyFont="1" applyFill="1" applyBorder="1" applyAlignment="1" applyProtection="1">
      <alignment horizontal="left" vertical="center" wrapText="1" shrinkToFit="1"/>
      <protection locked="0"/>
    </xf>
    <xf numFmtId="0" fontId="23" fillId="0" borderId="1" xfId="0" applyFont="1" applyBorder="1" applyAlignment="1">
      <alignment horizontal="left" vertical="center" wrapText="1" shrinkToFit="1"/>
    </xf>
    <xf numFmtId="0" fontId="24" fillId="0" borderId="1" xfId="0" applyFont="1" applyBorder="1" applyAlignment="1">
      <alignment horizontal="left" vertical="center" wrapText="1" shrinkToFit="1"/>
    </xf>
    <xf numFmtId="0" fontId="23" fillId="0" borderId="1" xfId="0" applyFont="1" applyBorder="1" applyAlignment="1">
      <alignment horizontal="center"/>
    </xf>
    <xf numFmtId="178" fontId="23" fillId="0" borderId="1" xfId="0" applyNumberFormat="1" applyFont="1" applyBorder="1" applyAlignment="1">
      <alignment horizontal="center"/>
    </xf>
    <xf numFmtId="179" fontId="23" fillId="0" borderId="1" xfId="0" applyNumberFormat="1" applyFont="1" applyBorder="1" applyAlignment="1">
      <alignment horizontal="center"/>
    </xf>
    <xf numFmtId="0" fontId="25" fillId="0" borderId="0" xfId="0" applyFont="1" applyAlignment="1">
      <alignment horizontal="center" vertical="center"/>
    </xf>
    <xf numFmtId="0" fontId="25" fillId="0" borderId="0" xfId="0" applyFont="1" applyAlignment="1">
      <alignment horizontal="right" vertical="center"/>
    </xf>
    <xf numFmtId="0" fontId="26" fillId="0" borderId="1" xfId="0" applyFont="1" applyBorder="1" applyAlignment="1" applyProtection="1">
      <alignment horizontal="center" vertical="center"/>
      <protection locked="0"/>
    </xf>
    <xf numFmtId="0" fontId="25" fillId="0" borderId="1" xfId="0" applyFont="1" applyBorder="1" applyAlignment="1" applyProtection="1">
      <alignment horizontal="center" vertical="center"/>
      <protection locked="0"/>
    </xf>
    <xf numFmtId="176" fontId="25" fillId="0" borderId="1" xfId="0" applyNumberFormat="1" applyFont="1" applyBorder="1" applyAlignment="1" applyProtection="1">
      <alignment horizontal="center" vertical="center"/>
      <protection hidden="1"/>
    </xf>
    <xf numFmtId="0" fontId="25" fillId="0" borderId="1" xfId="0" applyFont="1" applyBorder="1" applyAlignment="1" applyProtection="1">
      <alignment horizontal="center" vertical="center"/>
      <protection hidden="1"/>
    </xf>
    <xf numFmtId="0" fontId="25" fillId="0" borderId="1" xfId="0" applyFont="1" applyBorder="1" applyAlignment="1" applyProtection="1">
      <alignment horizontal="center" vertical="center" wrapText="1" shrinkToFit="1"/>
      <protection locked="0"/>
    </xf>
    <xf numFmtId="0" fontId="27" fillId="2" borderId="0" xfId="0" applyFont="1" applyFill="1"/>
    <xf numFmtId="0" fontId="0" fillId="2" borderId="0" xfId="0" applyFont="1" applyFill="1"/>
    <xf numFmtId="0" fontId="0" fillId="2" borderId="0" xfId="0" applyFont="1" applyFill="1" applyAlignment="1">
      <alignment horizontal="center"/>
    </xf>
    <xf numFmtId="0" fontId="0" fillId="2" borderId="0" xfId="0" applyFont="1" applyFill="1" applyAlignment="1">
      <alignment wrapText="1"/>
    </xf>
    <xf numFmtId="0" fontId="0" fillId="2" borderId="0" xfId="0" applyFont="1" applyFill="1" applyAlignment="1">
      <alignment horizontal="center" vertical="center"/>
    </xf>
    <xf numFmtId="0" fontId="0" fillId="2" borderId="0" xfId="0" applyFont="1" applyFill="1" applyAlignment="1">
      <alignment horizontal="center" vertical="center" wrapText="1"/>
    </xf>
    <xf numFmtId="0" fontId="5" fillId="2" borderId="0" xfId="0" applyFont="1" applyFill="1" applyAlignment="1">
      <alignment horizontal="left"/>
    </xf>
    <xf numFmtId="0" fontId="5" fillId="2" borderId="0" xfId="0" applyFont="1" applyFill="1" applyAlignment="1">
      <alignment horizontal="center"/>
    </xf>
    <xf numFmtId="0" fontId="28" fillId="2" borderId="0" xfId="0" applyFont="1" applyFill="1" applyAlignment="1">
      <alignment horizontal="center"/>
    </xf>
    <xf numFmtId="0" fontId="29" fillId="2" borderId="1" xfId="0" applyFont="1" applyFill="1" applyBorder="1" applyAlignment="1">
      <alignment horizontal="center" vertical="center" wrapText="1" shrinkToFit="1"/>
    </xf>
    <xf numFmtId="0" fontId="24" fillId="2" borderId="1" xfId="0" applyFont="1" applyFill="1" applyBorder="1" applyAlignment="1">
      <alignment horizontal="center" vertical="center"/>
    </xf>
    <xf numFmtId="0" fontId="24" fillId="2" borderId="1" xfId="0" applyFont="1" applyFill="1" applyBorder="1" applyAlignment="1">
      <alignment horizontal="center" vertical="center" wrapText="1" shrinkToFit="1"/>
    </xf>
    <xf numFmtId="0" fontId="14" fillId="2" borderId="1" xfId="0" applyFont="1" applyFill="1" applyBorder="1" applyAlignment="1" applyProtection="1">
      <alignment horizontal="center" vertical="center" wrapText="1" shrinkToFit="1"/>
      <protection locked="0"/>
    </xf>
    <xf numFmtId="0" fontId="14" fillId="2" borderId="1" xfId="0" applyFont="1" applyFill="1" applyBorder="1" applyAlignment="1" applyProtection="1">
      <alignment horizontal="left" vertical="center"/>
      <protection hidden="1"/>
    </xf>
    <xf numFmtId="0" fontId="14" fillId="2" borderId="1" xfId="0" applyFont="1" applyFill="1" applyBorder="1" applyAlignment="1" applyProtection="1">
      <alignment vertical="center"/>
      <protection locked="0"/>
    </xf>
    <xf numFmtId="0" fontId="5" fillId="2" borderId="0" xfId="0" applyFont="1" applyFill="1" applyAlignment="1">
      <alignment horizontal="left" wrapText="1"/>
    </xf>
    <xf numFmtId="0" fontId="5" fillId="2" borderId="0" xfId="0" applyFont="1" applyFill="1" applyAlignment="1">
      <alignment horizontal="center" vertical="center"/>
    </xf>
    <xf numFmtId="0" fontId="5" fillId="2" borderId="0" xfId="0" applyFont="1" applyFill="1" applyAlignment="1">
      <alignment horizontal="center" vertical="center" wrapText="1"/>
    </xf>
    <xf numFmtId="0" fontId="28" fillId="2" borderId="0" xfId="0" applyFont="1" applyFill="1" applyAlignment="1">
      <alignment horizontal="center" wrapText="1"/>
    </xf>
    <xf numFmtId="0" fontId="28" fillId="2" borderId="0" xfId="0" applyFont="1" applyFill="1" applyAlignment="1">
      <alignment horizontal="center" vertical="center"/>
    </xf>
    <xf numFmtId="0" fontId="28" fillId="2" borderId="0" xfId="0" applyFont="1" applyFill="1" applyAlignment="1">
      <alignment horizontal="center" vertical="center" wrapText="1"/>
    </xf>
    <xf numFmtId="177" fontId="24" fillId="2" borderId="1" xfId="0" applyNumberFormat="1" applyFont="1" applyFill="1" applyBorder="1" applyAlignment="1">
      <alignment horizontal="center" vertical="center" wrapText="1" shrinkToFit="1"/>
    </xf>
    <xf numFmtId="176" fontId="24" fillId="2" borderId="1" xfId="0" applyNumberFormat="1" applyFont="1" applyFill="1" applyBorder="1" applyAlignment="1">
      <alignment horizontal="center" vertical="center" wrapText="1" shrinkToFit="1"/>
    </xf>
    <xf numFmtId="176" fontId="24" fillId="2" borderId="1" xfId="0" applyNumberFormat="1" applyFont="1" applyFill="1" applyBorder="1" applyAlignment="1">
      <alignment horizontal="right" vertical="center" wrapText="1" shrinkToFit="1"/>
    </xf>
    <xf numFmtId="0" fontId="24" fillId="2" borderId="1" xfId="0" applyFont="1" applyFill="1" applyBorder="1" applyAlignment="1" applyProtection="1">
      <alignment horizontal="left" vertical="center" wrapText="1" shrinkToFit="1"/>
      <protection hidden="1"/>
    </xf>
    <xf numFmtId="0" fontId="14" fillId="2" borderId="1" xfId="0" applyFont="1" applyFill="1" applyBorder="1" applyAlignment="1" applyProtection="1">
      <alignment horizontal="center" vertical="center"/>
      <protection hidden="1"/>
    </xf>
    <xf numFmtId="0" fontId="24" fillId="2" borderId="1" xfId="0" applyFont="1" applyFill="1" applyBorder="1" applyAlignment="1" applyProtection="1">
      <alignment vertical="center" wrapText="1"/>
      <protection hidden="1"/>
    </xf>
    <xf numFmtId="0" fontId="14" fillId="2" borderId="1" xfId="0" applyFont="1" applyFill="1" applyBorder="1" applyAlignment="1" applyProtection="1">
      <alignment horizontal="left" vertical="center"/>
      <protection locked="0"/>
    </xf>
    <xf numFmtId="177" fontId="0" fillId="2" borderId="0" xfId="0" applyNumberFormat="1" applyFont="1" applyFill="1" applyAlignment="1">
      <alignment horizontal="center" vertical="center" wrapText="1"/>
    </xf>
    <xf numFmtId="0" fontId="14" fillId="2" borderId="0" xfId="0" applyFont="1" applyFill="1" applyAlignment="1">
      <alignment horizontal="center" vertical="center" wrapText="1"/>
    </xf>
    <xf numFmtId="180" fontId="24" fillId="2" borderId="1" xfId="0" applyNumberFormat="1" applyFont="1" applyFill="1" applyBorder="1" applyAlignment="1">
      <alignment horizontal="center" vertical="center" wrapText="1" shrinkToFit="1"/>
    </xf>
    <xf numFmtId="0" fontId="24" fillId="2" borderId="1" xfId="0" applyFont="1" applyFill="1" applyBorder="1" applyAlignment="1">
      <alignment horizontal="center" vertical="center" wrapText="1"/>
    </xf>
    <xf numFmtId="180" fontId="24" fillId="2" borderId="1" xfId="0" applyNumberFormat="1" applyFont="1" applyFill="1" applyBorder="1" applyAlignment="1">
      <alignment horizontal="center" vertical="center" wrapText="1"/>
    </xf>
    <xf numFmtId="0" fontId="24" fillId="2" borderId="1" xfId="0" applyFont="1" applyFill="1" applyBorder="1" applyAlignment="1" applyProtection="1">
      <alignment horizontal="center" vertical="center" wrapText="1" shrinkToFit="1"/>
      <protection hidden="1"/>
    </xf>
    <xf numFmtId="0" fontId="14" fillId="2" borderId="1" xfId="0" applyFont="1" applyFill="1" applyBorder="1" applyAlignment="1" applyProtection="1">
      <alignment horizontal="left" vertical="center" wrapText="1"/>
      <protection hidden="1"/>
    </xf>
  </cellXfs>
  <cellStyles count="54">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6" xfId="49"/>
    <cellStyle name="常规 2" xfId="50"/>
    <cellStyle name="常规 3" xfId="51"/>
    <cellStyle name="常规 4" xfId="52"/>
    <cellStyle name="常规 5" xfId="53"/>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tyles" Target="styles.xml"/><Relationship Id="rId8" Type="http://schemas.openxmlformats.org/officeDocument/2006/relationships/theme" Target="theme/theme1.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0" Type="http://schemas.openxmlformats.org/officeDocument/2006/relationships/sharedStrings" Target="sharedStrings.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pageSetUpPr fitToPage="1"/>
  </sheetPr>
  <dimension ref="A1:V225"/>
  <sheetViews>
    <sheetView tabSelected="1" workbookViewId="0">
      <pane xSplit="10" ySplit="6" topLeftCell="K53" activePane="bottomRight" state="frozen"/>
      <selection/>
      <selection pane="topRight"/>
      <selection pane="bottomLeft"/>
      <selection pane="bottomRight" activeCell="J56" sqref="J56"/>
    </sheetView>
  </sheetViews>
  <sheetFormatPr defaultColWidth="9" defaultRowHeight="13.5"/>
  <cols>
    <col min="1" max="1" width="3.75" style="84" customWidth="1"/>
    <col min="2" max="2" width="7.75" style="84" customWidth="1"/>
    <col min="3" max="3" width="8.625" style="84" customWidth="1"/>
    <col min="4" max="4" width="12" style="84" customWidth="1"/>
    <col min="5" max="5" width="9.625" style="85" customWidth="1"/>
    <col min="6" max="7" width="9" style="85" hidden="1" customWidth="1"/>
    <col min="8" max="8" width="6.5" style="85" customWidth="1"/>
    <col min="9" max="9" width="7.5" style="85" customWidth="1"/>
    <col min="10" max="10" width="31.8166666666667" style="86" customWidth="1"/>
    <col min="11" max="11" width="10" style="87" customWidth="1"/>
    <col min="12" max="12" width="9.375" style="87" customWidth="1"/>
    <col min="13" max="13" width="6.25" style="87" customWidth="1"/>
    <col min="14" max="14" width="7.5" style="84" customWidth="1"/>
    <col min="15" max="15" width="13.8333333333333" style="86" customWidth="1"/>
    <col min="16" max="16" width="8.875" style="88" customWidth="1"/>
    <col min="17" max="17" width="9.875" style="88" customWidth="1"/>
    <col min="18" max="18" width="4.125" style="88" customWidth="1"/>
    <col min="19" max="19" width="6.25" style="88" customWidth="1"/>
    <col min="20" max="21" width="10.875" style="88" customWidth="1"/>
    <col min="22" max="22" width="11" style="88" customWidth="1"/>
    <col min="23" max="16384" width="9" style="84"/>
  </cols>
  <sheetData>
    <row r="1" ht="20.25" spans="1:22">
      <c r="A1" s="89" t="s">
        <v>0</v>
      </c>
      <c r="B1" s="89"/>
      <c r="C1" s="89"/>
      <c r="D1" s="89"/>
      <c r="E1" s="90"/>
      <c r="F1" s="90"/>
      <c r="G1" s="90"/>
      <c r="H1" s="90"/>
      <c r="I1" s="90"/>
      <c r="J1" s="98"/>
      <c r="K1" s="99"/>
      <c r="L1" s="99"/>
      <c r="M1" s="99"/>
      <c r="N1" s="89"/>
      <c r="O1" s="98"/>
      <c r="P1" s="100"/>
      <c r="Q1" s="100"/>
      <c r="R1" s="100"/>
      <c r="S1" s="100"/>
      <c r="T1" s="100"/>
      <c r="U1" s="100"/>
      <c r="V1" s="100"/>
    </row>
    <row r="2" ht="49.5" customHeight="1" spans="1:22">
      <c r="A2" s="91" t="s">
        <v>1</v>
      </c>
      <c r="B2" s="91"/>
      <c r="C2" s="91"/>
      <c r="D2" s="91"/>
      <c r="E2" s="91"/>
      <c r="F2" s="91"/>
      <c r="G2" s="91"/>
      <c r="H2" s="91"/>
      <c r="I2" s="91"/>
      <c r="J2" s="101"/>
      <c r="K2" s="102"/>
      <c r="L2" s="102"/>
      <c r="M2" s="102"/>
      <c r="N2" s="91"/>
      <c r="O2" s="101"/>
      <c r="P2" s="103"/>
      <c r="Q2" s="103"/>
      <c r="R2" s="103"/>
      <c r="S2" s="103"/>
      <c r="T2" s="103"/>
      <c r="U2" s="103"/>
      <c r="V2" s="103"/>
    </row>
    <row r="3" ht="21.75" customHeight="1" spans="17:22">
      <c r="Q3" s="111"/>
      <c r="V3" s="112" t="s">
        <v>2</v>
      </c>
    </row>
    <row r="4" ht="24.75" customHeight="1" spans="1:22">
      <c r="A4" s="92" t="s">
        <v>3</v>
      </c>
      <c r="B4" s="92" t="s">
        <v>4</v>
      </c>
      <c r="C4" s="92" t="s">
        <v>5</v>
      </c>
      <c r="D4" s="92" t="s">
        <v>6</v>
      </c>
      <c r="E4" s="92" t="s">
        <v>7</v>
      </c>
      <c r="F4" s="92" t="s">
        <v>8</v>
      </c>
      <c r="G4" s="92"/>
      <c r="H4" s="92" t="s">
        <v>9</v>
      </c>
      <c r="I4" s="92" t="s">
        <v>10</v>
      </c>
      <c r="J4" s="92" t="s">
        <v>11</v>
      </c>
      <c r="K4" s="92" t="s">
        <v>12</v>
      </c>
      <c r="L4" s="92" t="s">
        <v>13</v>
      </c>
      <c r="M4" s="92" t="s">
        <v>14</v>
      </c>
      <c r="N4" s="92" t="s">
        <v>15</v>
      </c>
      <c r="O4" s="92" t="s">
        <v>16</v>
      </c>
      <c r="P4" s="92" t="s">
        <v>17</v>
      </c>
      <c r="Q4" s="92" t="s">
        <v>18</v>
      </c>
      <c r="R4" s="92" t="s">
        <v>19</v>
      </c>
      <c r="S4" s="92" t="s">
        <v>20</v>
      </c>
      <c r="T4" s="92" t="s">
        <v>21</v>
      </c>
      <c r="U4" s="92"/>
      <c r="V4" s="92" t="s">
        <v>22</v>
      </c>
    </row>
    <row r="5" ht="21.75" customHeight="1" spans="1:22">
      <c r="A5" s="92"/>
      <c r="B5" s="92"/>
      <c r="C5" s="92"/>
      <c r="D5" s="92"/>
      <c r="E5" s="92"/>
      <c r="F5" s="92"/>
      <c r="G5" s="92"/>
      <c r="H5" s="92"/>
      <c r="I5" s="92"/>
      <c r="J5" s="92"/>
      <c r="K5" s="92"/>
      <c r="L5" s="92">
        <v>0</v>
      </c>
      <c r="M5" s="92"/>
      <c r="N5" s="92"/>
      <c r="O5" s="92"/>
      <c r="P5" s="92"/>
      <c r="Q5" s="92" t="s">
        <v>23</v>
      </c>
      <c r="R5" s="92"/>
      <c r="S5" s="92"/>
      <c r="T5" s="92" t="s">
        <v>24</v>
      </c>
      <c r="U5" s="92" t="s">
        <v>25</v>
      </c>
      <c r="V5" s="92"/>
    </row>
    <row r="6" ht="26" customHeight="1" spans="1:22">
      <c r="A6" s="93"/>
      <c r="B6" s="94" t="s">
        <v>26</v>
      </c>
      <c r="C6" s="94"/>
      <c r="D6" s="94"/>
      <c r="E6" s="94"/>
      <c r="F6" s="94"/>
      <c r="G6" s="94"/>
      <c r="H6" s="94"/>
      <c r="I6" s="94"/>
      <c r="J6" s="94"/>
      <c r="K6" s="104">
        <f>SUBTOTAL(9,K7:K225)</f>
        <v>172089000</v>
      </c>
      <c r="L6" s="104">
        <f>SUBTOTAL(9,L7:L225)</f>
        <v>172089000</v>
      </c>
      <c r="M6" s="105"/>
      <c r="N6" s="106"/>
      <c r="O6" s="106"/>
      <c r="P6" s="105"/>
      <c r="Q6" s="105"/>
      <c r="R6" s="104">
        <f>SUBTOTAL(9,R7:R225)</f>
        <v>1923</v>
      </c>
      <c r="S6" s="104">
        <f>SUBTOTAL(9,S7:S225)</f>
        <v>136413</v>
      </c>
      <c r="T6" s="113"/>
      <c r="U6" s="113"/>
      <c r="V6" s="114"/>
    </row>
    <row r="7" ht="66" customHeight="1" spans="1:22">
      <c r="A7" s="93">
        <v>1</v>
      </c>
      <c r="B7" s="95" t="s">
        <v>27</v>
      </c>
      <c r="C7" s="95" t="s">
        <v>28</v>
      </c>
      <c r="D7" s="95" t="s">
        <v>29</v>
      </c>
      <c r="E7" s="96" t="s">
        <v>30</v>
      </c>
      <c r="F7" s="94"/>
      <c r="G7" s="94"/>
      <c r="H7" s="97" t="s">
        <v>31</v>
      </c>
      <c r="I7" s="97" t="s">
        <v>32</v>
      </c>
      <c r="J7" s="107" t="s">
        <v>33</v>
      </c>
      <c r="K7" s="97">
        <v>2720000</v>
      </c>
      <c r="L7" s="97">
        <v>2720000</v>
      </c>
      <c r="M7" s="93" t="s">
        <v>34</v>
      </c>
      <c r="N7" s="108" t="s">
        <v>35</v>
      </c>
      <c r="O7" s="109" t="s">
        <v>36</v>
      </c>
      <c r="P7" s="108" t="s">
        <v>37</v>
      </c>
      <c r="Q7" s="108" t="s">
        <v>37</v>
      </c>
      <c r="R7" s="114">
        <v>7</v>
      </c>
      <c r="S7" s="114">
        <v>56</v>
      </c>
      <c r="T7" s="115">
        <v>44835</v>
      </c>
      <c r="U7" s="115">
        <v>44915</v>
      </c>
      <c r="V7" s="116" t="s">
        <v>38</v>
      </c>
    </row>
    <row r="8" ht="50" customHeight="1" spans="1:22">
      <c r="A8" s="93">
        <v>2</v>
      </c>
      <c r="B8" s="95" t="s">
        <v>27</v>
      </c>
      <c r="C8" s="95" t="s">
        <v>28</v>
      </c>
      <c r="D8" s="95" t="s">
        <v>39</v>
      </c>
      <c r="E8" s="96" t="s">
        <v>40</v>
      </c>
      <c r="F8" s="94"/>
      <c r="G8" s="94"/>
      <c r="H8" s="97" t="s">
        <v>41</v>
      </c>
      <c r="I8" s="97" t="s">
        <v>42</v>
      </c>
      <c r="J8" s="107" t="s">
        <v>43</v>
      </c>
      <c r="K8" s="97">
        <v>246670</v>
      </c>
      <c r="L8" s="97">
        <v>246670</v>
      </c>
      <c r="M8" s="93" t="s">
        <v>34</v>
      </c>
      <c r="N8" s="108" t="s">
        <v>35</v>
      </c>
      <c r="O8" s="109" t="s">
        <v>36</v>
      </c>
      <c r="P8" s="96" t="s">
        <v>40</v>
      </c>
      <c r="Q8" s="96" t="s">
        <v>40</v>
      </c>
      <c r="R8" s="114">
        <v>1</v>
      </c>
      <c r="S8" s="114">
        <v>867</v>
      </c>
      <c r="T8" s="115">
        <v>45061</v>
      </c>
      <c r="U8" s="115">
        <v>45202</v>
      </c>
      <c r="V8" s="116" t="s">
        <v>44</v>
      </c>
    </row>
    <row r="9" ht="50" customHeight="1" spans="1:22">
      <c r="A9" s="93">
        <v>3</v>
      </c>
      <c r="B9" s="95" t="s">
        <v>45</v>
      </c>
      <c r="C9" s="95" t="s">
        <v>46</v>
      </c>
      <c r="D9" s="95" t="s">
        <v>47</v>
      </c>
      <c r="E9" s="96" t="s">
        <v>48</v>
      </c>
      <c r="F9" s="94"/>
      <c r="G9" s="94"/>
      <c r="H9" s="97" t="s">
        <v>31</v>
      </c>
      <c r="I9" s="97" t="s">
        <v>49</v>
      </c>
      <c r="J9" s="107" t="s">
        <v>50</v>
      </c>
      <c r="K9" s="97">
        <v>499589</v>
      </c>
      <c r="L9" s="97">
        <v>499589</v>
      </c>
      <c r="M9" s="93" t="s">
        <v>34</v>
      </c>
      <c r="N9" s="108" t="s">
        <v>35</v>
      </c>
      <c r="O9" s="109" t="s">
        <v>36</v>
      </c>
      <c r="P9" s="108" t="s">
        <v>48</v>
      </c>
      <c r="Q9" s="108" t="s">
        <v>48</v>
      </c>
      <c r="R9" s="114"/>
      <c r="S9" s="114">
        <v>10</v>
      </c>
      <c r="T9" s="115">
        <v>45017</v>
      </c>
      <c r="U9" s="115">
        <v>45229</v>
      </c>
      <c r="V9" s="116" t="s">
        <v>51</v>
      </c>
    </row>
    <row r="10" ht="55.5" customHeight="1" spans="1:22">
      <c r="A10" s="93">
        <v>4</v>
      </c>
      <c r="B10" s="95" t="s">
        <v>45</v>
      </c>
      <c r="C10" s="95" t="s">
        <v>46</v>
      </c>
      <c r="D10" s="95" t="s">
        <v>47</v>
      </c>
      <c r="E10" s="96" t="s">
        <v>48</v>
      </c>
      <c r="F10" s="94"/>
      <c r="G10" s="94"/>
      <c r="H10" s="97"/>
      <c r="I10" s="97"/>
      <c r="J10" s="107" t="s">
        <v>52</v>
      </c>
      <c r="K10" s="97">
        <v>1250000</v>
      </c>
      <c r="L10" s="97">
        <v>1250000</v>
      </c>
      <c r="M10" s="93" t="s">
        <v>34</v>
      </c>
      <c r="N10" s="108" t="s">
        <v>35</v>
      </c>
      <c r="O10" s="109" t="s">
        <v>36</v>
      </c>
      <c r="P10" s="96" t="s">
        <v>48</v>
      </c>
      <c r="Q10" s="96" t="s">
        <v>48</v>
      </c>
      <c r="R10" s="114"/>
      <c r="S10" s="114"/>
      <c r="T10" s="115">
        <v>45047</v>
      </c>
      <c r="U10" s="115">
        <v>45200</v>
      </c>
      <c r="V10" s="116" t="s">
        <v>53</v>
      </c>
    </row>
    <row r="11" ht="55.5" customHeight="1" spans="1:22">
      <c r="A11" s="93">
        <v>5</v>
      </c>
      <c r="B11" s="95" t="s">
        <v>54</v>
      </c>
      <c r="C11" s="95" t="s">
        <v>55</v>
      </c>
      <c r="D11" s="95" t="s">
        <v>56</v>
      </c>
      <c r="E11" s="96" t="s">
        <v>40</v>
      </c>
      <c r="F11" s="94"/>
      <c r="G11" s="94"/>
      <c r="H11" s="97"/>
      <c r="I11" s="97"/>
      <c r="J11" s="107" t="s">
        <v>57</v>
      </c>
      <c r="K11" s="97">
        <f>3600000-84000</f>
        <v>3516000</v>
      </c>
      <c r="L11" s="97">
        <v>3516000</v>
      </c>
      <c r="M11" s="93" t="s">
        <v>34</v>
      </c>
      <c r="N11" s="108" t="s">
        <v>35</v>
      </c>
      <c r="O11" s="109" t="s">
        <v>36</v>
      </c>
      <c r="P11" s="108" t="s">
        <v>40</v>
      </c>
      <c r="Q11" s="108" t="s">
        <v>40</v>
      </c>
      <c r="R11" s="114">
        <v>52</v>
      </c>
      <c r="S11" s="114">
        <v>1200</v>
      </c>
      <c r="T11" s="115">
        <v>45056</v>
      </c>
      <c r="U11" s="115">
        <v>45179</v>
      </c>
      <c r="V11" s="116" t="s">
        <v>58</v>
      </c>
    </row>
    <row r="12" ht="63" customHeight="1" spans="1:22">
      <c r="A12" s="93">
        <v>6</v>
      </c>
      <c r="B12" s="95" t="s">
        <v>45</v>
      </c>
      <c r="C12" s="95" t="s">
        <v>46</v>
      </c>
      <c r="D12" s="95" t="s">
        <v>59</v>
      </c>
      <c r="E12" s="96" t="s">
        <v>48</v>
      </c>
      <c r="F12" s="94"/>
      <c r="G12" s="94"/>
      <c r="H12" s="97" t="s">
        <v>60</v>
      </c>
      <c r="I12" s="97" t="s">
        <v>61</v>
      </c>
      <c r="J12" s="107" t="s">
        <v>62</v>
      </c>
      <c r="K12" s="97">
        <v>22815</v>
      </c>
      <c r="L12" s="97">
        <v>22815</v>
      </c>
      <c r="M12" s="93" t="s">
        <v>34</v>
      </c>
      <c r="N12" s="108" t="s">
        <v>63</v>
      </c>
      <c r="O12" s="109" t="s">
        <v>36</v>
      </c>
      <c r="P12" s="96" t="s">
        <v>48</v>
      </c>
      <c r="Q12" s="96" t="s">
        <v>48</v>
      </c>
      <c r="R12" s="114">
        <v>4</v>
      </c>
      <c r="S12" s="114"/>
      <c r="T12" s="115">
        <v>44986</v>
      </c>
      <c r="U12" s="115">
        <v>45170</v>
      </c>
      <c r="V12" s="116" t="s">
        <v>64</v>
      </c>
    </row>
    <row r="13" ht="65" customHeight="1" spans="1:22">
      <c r="A13" s="93">
        <v>7</v>
      </c>
      <c r="B13" s="95" t="s">
        <v>45</v>
      </c>
      <c r="C13" s="95" t="s">
        <v>46</v>
      </c>
      <c r="D13" s="95" t="s">
        <v>59</v>
      </c>
      <c r="E13" s="96" t="s">
        <v>48</v>
      </c>
      <c r="F13" s="94"/>
      <c r="G13" s="94"/>
      <c r="H13" s="97" t="s">
        <v>41</v>
      </c>
      <c r="I13" s="97"/>
      <c r="J13" s="107" t="s">
        <v>62</v>
      </c>
      <c r="K13" s="97">
        <v>31200</v>
      </c>
      <c r="L13" s="97">
        <v>31200</v>
      </c>
      <c r="M13" s="93" t="s">
        <v>34</v>
      </c>
      <c r="N13" s="108" t="s">
        <v>63</v>
      </c>
      <c r="O13" s="109" t="s">
        <v>36</v>
      </c>
      <c r="P13" s="108" t="s">
        <v>48</v>
      </c>
      <c r="Q13" s="108" t="s">
        <v>48</v>
      </c>
      <c r="R13" s="114">
        <v>4</v>
      </c>
      <c r="S13" s="114"/>
      <c r="T13" s="115">
        <v>44986</v>
      </c>
      <c r="U13" s="115">
        <v>45170</v>
      </c>
      <c r="V13" s="116" t="s">
        <v>65</v>
      </c>
    </row>
    <row r="14" ht="68" customHeight="1" spans="1:22">
      <c r="A14" s="93">
        <v>8</v>
      </c>
      <c r="B14" s="95" t="s">
        <v>45</v>
      </c>
      <c r="C14" s="95" t="s">
        <v>46</v>
      </c>
      <c r="D14" s="95" t="s">
        <v>59</v>
      </c>
      <c r="E14" s="96" t="s">
        <v>48</v>
      </c>
      <c r="F14" s="94"/>
      <c r="G14" s="94"/>
      <c r="H14" s="97" t="s">
        <v>66</v>
      </c>
      <c r="I14" s="97" t="s">
        <v>67</v>
      </c>
      <c r="J14" s="107" t="s">
        <v>62</v>
      </c>
      <c r="K14" s="97">
        <v>107765</v>
      </c>
      <c r="L14" s="97">
        <v>107765</v>
      </c>
      <c r="M14" s="93" t="s">
        <v>34</v>
      </c>
      <c r="N14" s="108" t="s">
        <v>63</v>
      </c>
      <c r="O14" s="109" t="s">
        <v>36</v>
      </c>
      <c r="P14" s="96" t="s">
        <v>48</v>
      </c>
      <c r="Q14" s="96" t="s">
        <v>48</v>
      </c>
      <c r="R14" s="114">
        <v>4</v>
      </c>
      <c r="S14" s="114"/>
      <c r="T14" s="115">
        <v>44986</v>
      </c>
      <c r="U14" s="115">
        <v>45170</v>
      </c>
      <c r="V14" s="116" t="s">
        <v>68</v>
      </c>
    </row>
    <row r="15" ht="65" customHeight="1" spans="1:22">
      <c r="A15" s="93">
        <v>9</v>
      </c>
      <c r="B15" s="95" t="s">
        <v>45</v>
      </c>
      <c r="C15" s="95" t="s">
        <v>46</v>
      </c>
      <c r="D15" s="95" t="s">
        <v>59</v>
      </c>
      <c r="E15" s="96" t="s">
        <v>48</v>
      </c>
      <c r="F15" s="94"/>
      <c r="G15" s="94"/>
      <c r="H15" s="97" t="s">
        <v>66</v>
      </c>
      <c r="I15" s="97" t="s">
        <v>69</v>
      </c>
      <c r="J15" s="107" t="s">
        <v>62</v>
      </c>
      <c r="K15" s="97">
        <v>38220</v>
      </c>
      <c r="L15" s="97">
        <v>38220</v>
      </c>
      <c r="M15" s="93" t="s">
        <v>34</v>
      </c>
      <c r="N15" s="108" t="s">
        <v>63</v>
      </c>
      <c r="O15" s="109" t="s">
        <v>36</v>
      </c>
      <c r="P15" s="108" t="s">
        <v>48</v>
      </c>
      <c r="Q15" s="108" t="s">
        <v>48</v>
      </c>
      <c r="R15" s="114">
        <v>4</v>
      </c>
      <c r="S15" s="114"/>
      <c r="T15" s="115">
        <v>44986</v>
      </c>
      <c r="U15" s="115">
        <v>45170</v>
      </c>
      <c r="V15" s="116" t="s">
        <v>70</v>
      </c>
    </row>
    <row r="16" ht="55.5" customHeight="1" spans="1:22">
      <c r="A16" s="93">
        <v>10</v>
      </c>
      <c r="B16" s="95" t="s">
        <v>27</v>
      </c>
      <c r="C16" s="95" t="s">
        <v>28</v>
      </c>
      <c r="D16" s="95" t="s">
        <v>71</v>
      </c>
      <c r="E16" s="96" t="s">
        <v>72</v>
      </c>
      <c r="F16" s="94"/>
      <c r="G16" s="94"/>
      <c r="H16" s="97" t="s">
        <v>66</v>
      </c>
      <c r="I16" s="97" t="s">
        <v>73</v>
      </c>
      <c r="J16" s="107" t="s">
        <v>74</v>
      </c>
      <c r="K16" s="97">
        <v>447000</v>
      </c>
      <c r="L16" s="97">
        <v>447000</v>
      </c>
      <c r="M16" s="93" t="s">
        <v>34</v>
      </c>
      <c r="N16" s="108" t="s">
        <v>75</v>
      </c>
      <c r="O16" s="109" t="s">
        <v>36</v>
      </c>
      <c r="P16" s="108" t="s">
        <v>40</v>
      </c>
      <c r="Q16" s="108" t="s">
        <v>72</v>
      </c>
      <c r="R16" s="114">
        <v>52</v>
      </c>
      <c r="S16" s="114">
        <v>1200</v>
      </c>
      <c r="T16" s="115">
        <v>45056</v>
      </c>
      <c r="U16" s="115">
        <v>45179</v>
      </c>
      <c r="V16" s="116" t="s">
        <v>76</v>
      </c>
    </row>
    <row r="17" ht="69" customHeight="1" spans="1:22">
      <c r="A17" s="93">
        <v>11</v>
      </c>
      <c r="B17" s="95" t="s">
        <v>27</v>
      </c>
      <c r="C17" s="95" t="s">
        <v>28</v>
      </c>
      <c r="D17" s="95" t="s">
        <v>71</v>
      </c>
      <c r="E17" s="96" t="s">
        <v>40</v>
      </c>
      <c r="F17" s="94"/>
      <c r="G17" s="94"/>
      <c r="H17" s="97" t="s">
        <v>77</v>
      </c>
      <c r="I17" s="97" t="s">
        <v>78</v>
      </c>
      <c r="J17" s="107" t="s">
        <v>79</v>
      </c>
      <c r="K17" s="97">
        <v>600000</v>
      </c>
      <c r="L17" s="97">
        <v>600000</v>
      </c>
      <c r="M17" s="93" t="s">
        <v>34</v>
      </c>
      <c r="N17" s="108" t="s">
        <v>75</v>
      </c>
      <c r="O17" s="109" t="s">
        <v>36</v>
      </c>
      <c r="P17" s="108" t="s">
        <v>40</v>
      </c>
      <c r="Q17" s="108" t="s">
        <v>40</v>
      </c>
      <c r="R17" s="114">
        <v>1</v>
      </c>
      <c r="S17" s="114"/>
      <c r="T17" s="115">
        <v>45061</v>
      </c>
      <c r="U17" s="115" t="s">
        <v>80</v>
      </c>
      <c r="V17" s="116" t="s">
        <v>81</v>
      </c>
    </row>
    <row r="18" ht="55.5" customHeight="1" spans="1:22">
      <c r="A18" s="93">
        <v>12</v>
      </c>
      <c r="B18" s="95" t="s">
        <v>27</v>
      </c>
      <c r="C18" s="95" t="s">
        <v>28</v>
      </c>
      <c r="D18" s="95" t="s">
        <v>71</v>
      </c>
      <c r="E18" s="96" t="s">
        <v>40</v>
      </c>
      <c r="F18" s="94"/>
      <c r="G18" s="94"/>
      <c r="H18" s="97" t="s">
        <v>82</v>
      </c>
      <c r="I18" s="97" t="s">
        <v>83</v>
      </c>
      <c r="J18" s="107" t="s">
        <v>84</v>
      </c>
      <c r="K18" s="97">
        <v>550000</v>
      </c>
      <c r="L18" s="97">
        <v>550000</v>
      </c>
      <c r="M18" s="93" t="s">
        <v>34</v>
      </c>
      <c r="N18" s="108" t="s">
        <v>75</v>
      </c>
      <c r="O18" s="109" t="s">
        <v>36</v>
      </c>
      <c r="P18" s="96" t="s">
        <v>40</v>
      </c>
      <c r="Q18" s="96" t="s">
        <v>40</v>
      </c>
      <c r="R18" s="114"/>
      <c r="S18" s="114">
        <v>14</v>
      </c>
      <c r="T18" s="115">
        <v>45087</v>
      </c>
      <c r="U18" s="115">
        <v>45148</v>
      </c>
      <c r="V18" s="116" t="s">
        <v>85</v>
      </c>
    </row>
    <row r="19" ht="55.5" customHeight="1" spans="1:22">
      <c r="A19" s="93">
        <v>13</v>
      </c>
      <c r="B19" s="95" t="s">
        <v>27</v>
      </c>
      <c r="C19" s="95" t="s">
        <v>28</v>
      </c>
      <c r="D19" s="95" t="s">
        <v>86</v>
      </c>
      <c r="E19" s="96" t="s">
        <v>40</v>
      </c>
      <c r="F19" s="94"/>
      <c r="G19" s="94"/>
      <c r="H19" s="97" t="s">
        <v>60</v>
      </c>
      <c r="I19" s="97" t="s">
        <v>87</v>
      </c>
      <c r="J19" s="107" t="s">
        <v>88</v>
      </c>
      <c r="K19" s="97">
        <v>200000</v>
      </c>
      <c r="L19" s="97">
        <v>200000</v>
      </c>
      <c r="M19" s="93" t="s">
        <v>34</v>
      </c>
      <c r="N19" s="108" t="s">
        <v>75</v>
      </c>
      <c r="O19" s="109" t="s">
        <v>36</v>
      </c>
      <c r="P19" s="108" t="s">
        <v>40</v>
      </c>
      <c r="Q19" s="108" t="s">
        <v>40</v>
      </c>
      <c r="R19" s="114">
        <v>1</v>
      </c>
      <c r="S19" s="114">
        <v>26</v>
      </c>
      <c r="T19" s="115">
        <v>44986</v>
      </c>
      <c r="U19" s="115">
        <v>45229</v>
      </c>
      <c r="V19" s="116" t="s">
        <v>89</v>
      </c>
    </row>
    <row r="20" ht="55.5" customHeight="1" spans="1:22">
      <c r="A20" s="93">
        <v>14</v>
      </c>
      <c r="B20" s="95" t="s">
        <v>27</v>
      </c>
      <c r="C20" s="95" t="s">
        <v>90</v>
      </c>
      <c r="D20" s="95" t="s">
        <v>91</v>
      </c>
      <c r="E20" s="96" t="s">
        <v>40</v>
      </c>
      <c r="F20" s="94"/>
      <c r="G20" s="94"/>
      <c r="H20" s="97" t="s">
        <v>60</v>
      </c>
      <c r="I20" s="97" t="s">
        <v>92</v>
      </c>
      <c r="J20" s="107" t="s">
        <v>93</v>
      </c>
      <c r="K20" s="97">
        <v>800000</v>
      </c>
      <c r="L20" s="97">
        <v>800000</v>
      </c>
      <c r="M20" s="93" t="s">
        <v>34</v>
      </c>
      <c r="N20" s="108" t="s">
        <v>75</v>
      </c>
      <c r="O20" s="109" t="s">
        <v>36</v>
      </c>
      <c r="P20" s="96" t="s">
        <v>40</v>
      </c>
      <c r="Q20" s="96" t="s">
        <v>40</v>
      </c>
      <c r="R20" s="114"/>
      <c r="S20" s="114">
        <v>48</v>
      </c>
      <c r="T20" s="115">
        <v>45041</v>
      </c>
      <c r="U20" s="115">
        <v>45117</v>
      </c>
      <c r="V20" s="116" t="s">
        <v>94</v>
      </c>
    </row>
    <row r="21" ht="55.5" customHeight="1" spans="1:22">
      <c r="A21" s="93">
        <v>15</v>
      </c>
      <c r="B21" s="95" t="s">
        <v>27</v>
      </c>
      <c r="C21" s="95" t="s">
        <v>28</v>
      </c>
      <c r="D21" s="95" t="s">
        <v>71</v>
      </c>
      <c r="E21" s="96" t="s">
        <v>40</v>
      </c>
      <c r="F21" s="94"/>
      <c r="G21" s="94"/>
      <c r="H21" s="97" t="s">
        <v>95</v>
      </c>
      <c r="I21" s="97" t="s">
        <v>96</v>
      </c>
      <c r="J21" s="107" t="s">
        <v>97</v>
      </c>
      <c r="K21" s="97">
        <v>380000</v>
      </c>
      <c r="L21" s="97">
        <v>380000</v>
      </c>
      <c r="M21" s="93" t="s">
        <v>34</v>
      </c>
      <c r="N21" s="108" t="s">
        <v>75</v>
      </c>
      <c r="O21" s="109" t="s">
        <v>36</v>
      </c>
      <c r="P21" s="108" t="s">
        <v>40</v>
      </c>
      <c r="Q21" s="108" t="s">
        <v>40</v>
      </c>
      <c r="R21" s="114"/>
      <c r="S21" s="114">
        <v>25</v>
      </c>
      <c r="T21" s="115">
        <v>45036</v>
      </c>
      <c r="U21" s="115">
        <v>45097</v>
      </c>
      <c r="V21" s="116" t="s">
        <v>98</v>
      </c>
    </row>
    <row r="22" ht="55.5" customHeight="1" spans="1:22">
      <c r="A22" s="93">
        <v>16</v>
      </c>
      <c r="B22" s="95" t="s">
        <v>27</v>
      </c>
      <c r="C22" s="95" t="s">
        <v>28</v>
      </c>
      <c r="D22" s="95" t="s">
        <v>71</v>
      </c>
      <c r="E22" s="96" t="s">
        <v>40</v>
      </c>
      <c r="F22" s="94"/>
      <c r="G22" s="94"/>
      <c r="H22" s="97" t="s">
        <v>95</v>
      </c>
      <c r="I22" s="97" t="s">
        <v>99</v>
      </c>
      <c r="J22" s="107" t="s">
        <v>100</v>
      </c>
      <c r="K22" s="97">
        <v>640000</v>
      </c>
      <c r="L22" s="97">
        <v>640000</v>
      </c>
      <c r="M22" s="93" t="s">
        <v>34</v>
      </c>
      <c r="N22" s="108" t="s">
        <v>75</v>
      </c>
      <c r="O22" s="109" t="s">
        <v>36</v>
      </c>
      <c r="P22" s="96" t="s">
        <v>40</v>
      </c>
      <c r="Q22" s="96" t="s">
        <v>40</v>
      </c>
      <c r="R22" s="114"/>
      <c r="S22" s="114">
        <v>28</v>
      </c>
      <c r="T22" s="115">
        <v>45021</v>
      </c>
      <c r="U22" s="115">
        <v>45051</v>
      </c>
      <c r="V22" s="116" t="s">
        <v>101</v>
      </c>
    </row>
    <row r="23" ht="55.5" customHeight="1" spans="1:22">
      <c r="A23" s="93">
        <v>17</v>
      </c>
      <c r="B23" s="95" t="s">
        <v>27</v>
      </c>
      <c r="C23" s="95" t="s">
        <v>28</v>
      </c>
      <c r="D23" s="95" t="s">
        <v>71</v>
      </c>
      <c r="E23" s="96" t="s">
        <v>40</v>
      </c>
      <c r="F23" s="94"/>
      <c r="G23" s="94"/>
      <c r="H23" s="97" t="s">
        <v>95</v>
      </c>
      <c r="I23" s="97" t="s">
        <v>99</v>
      </c>
      <c r="J23" s="107" t="s">
        <v>102</v>
      </c>
      <c r="K23" s="97">
        <v>168000</v>
      </c>
      <c r="L23" s="97">
        <v>168000</v>
      </c>
      <c r="M23" s="93" t="s">
        <v>34</v>
      </c>
      <c r="N23" s="108" t="s">
        <v>75</v>
      </c>
      <c r="O23" s="109" t="s">
        <v>36</v>
      </c>
      <c r="P23" s="108" t="s">
        <v>40</v>
      </c>
      <c r="Q23" s="108" t="s">
        <v>40</v>
      </c>
      <c r="R23" s="114">
        <v>1</v>
      </c>
      <c r="S23" s="114">
        <v>521</v>
      </c>
      <c r="T23" s="115">
        <v>45049</v>
      </c>
      <c r="U23" s="115">
        <v>45082</v>
      </c>
      <c r="V23" s="116" t="s">
        <v>103</v>
      </c>
    </row>
    <row r="24" ht="55.5" customHeight="1" spans="1:22">
      <c r="A24" s="93">
        <v>18</v>
      </c>
      <c r="B24" s="95" t="s">
        <v>45</v>
      </c>
      <c r="C24" s="95" t="s">
        <v>104</v>
      </c>
      <c r="D24" s="95" t="s">
        <v>105</v>
      </c>
      <c r="E24" s="96" t="s">
        <v>40</v>
      </c>
      <c r="F24" s="94"/>
      <c r="G24" s="94"/>
      <c r="H24" s="97" t="s">
        <v>106</v>
      </c>
      <c r="I24" s="97" t="s">
        <v>107</v>
      </c>
      <c r="J24" s="107" t="s">
        <v>108</v>
      </c>
      <c r="K24" s="97">
        <v>500000</v>
      </c>
      <c r="L24" s="97">
        <v>500000</v>
      </c>
      <c r="M24" s="93" t="s">
        <v>34</v>
      </c>
      <c r="N24" s="108" t="s">
        <v>75</v>
      </c>
      <c r="O24" s="109" t="s">
        <v>36</v>
      </c>
      <c r="P24" s="96" t="s">
        <v>40</v>
      </c>
      <c r="Q24" s="96" t="s">
        <v>40</v>
      </c>
      <c r="R24" s="114">
        <v>1</v>
      </c>
      <c r="S24" s="114">
        <v>1200</v>
      </c>
      <c r="T24" s="115">
        <v>45158</v>
      </c>
      <c r="U24" s="115">
        <v>45199</v>
      </c>
      <c r="V24" s="116" t="s">
        <v>109</v>
      </c>
    </row>
    <row r="25" ht="55.5" customHeight="1" spans="1:22">
      <c r="A25" s="93">
        <v>19</v>
      </c>
      <c r="B25" s="95" t="s">
        <v>54</v>
      </c>
      <c r="C25" s="95" t="s">
        <v>55</v>
      </c>
      <c r="D25" s="95" t="s">
        <v>110</v>
      </c>
      <c r="E25" s="96" t="s">
        <v>40</v>
      </c>
      <c r="F25" s="94"/>
      <c r="G25" s="94"/>
      <c r="H25" s="97"/>
      <c r="I25" s="97"/>
      <c r="J25" s="107" t="s">
        <v>111</v>
      </c>
      <c r="K25" s="97">
        <v>224000</v>
      </c>
      <c r="L25" s="97">
        <v>224000</v>
      </c>
      <c r="M25" s="93" t="s">
        <v>34</v>
      </c>
      <c r="N25" s="108" t="s">
        <v>75</v>
      </c>
      <c r="O25" s="109" t="s">
        <v>36</v>
      </c>
      <c r="P25" s="108" t="s">
        <v>40</v>
      </c>
      <c r="Q25" s="108" t="s">
        <v>40</v>
      </c>
      <c r="R25" s="114">
        <v>45</v>
      </c>
      <c r="S25" s="114">
        <v>85</v>
      </c>
      <c r="T25" s="115">
        <v>45051</v>
      </c>
      <c r="U25" s="115">
        <v>45235</v>
      </c>
      <c r="V25" s="116" t="s">
        <v>112</v>
      </c>
    </row>
    <row r="26" ht="68" customHeight="1" spans="1:22">
      <c r="A26" s="93">
        <v>20</v>
      </c>
      <c r="B26" s="95" t="s">
        <v>113</v>
      </c>
      <c r="C26" s="95" t="s">
        <v>114</v>
      </c>
      <c r="D26" s="95" t="s">
        <v>115</v>
      </c>
      <c r="E26" s="96" t="s">
        <v>40</v>
      </c>
      <c r="F26" s="94"/>
      <c r="G26" s="94"/>
      <c r="H26" s="97"/>
      <c r="I26" s="97"/>
      <c r="J26" s="107" t="s">
        <v>116</v>
      </c>
      <c r="K26" s="97">
        <v>400000</v>
      </c>
      <c r="L26" s="97">
        <v>400000</v>
      </c>
      <c r="M26" s="93" t="s">
        <v>34</v>
      </c>
      <c r="N26" s="108" t="s">
        <v>75</v>
      </c>
      <c r="O26" s="109" t="s">
        <v>36</v>
      </c>
      <c r="P26" s="96" t="s">
        <v>40</v>
      </c>
      <c r="Q26" s="96" t="s">
        <v>40</v>
      </c>
      <c r="R26" s="114">
        <v>45</v>
      </c>
      <c r="S26" s="114">
        <v>3356</v>
      </c>
      <c r="T26" s="115">
        <v>44977</v>
      </c>
      <c r="U26" s="115">
        <v>45280</v>
      </c>
      <c r="V26" s="116" t="s">
        <v>117</v>
      </c>
    </row>
    <row r="27" ht="55.5" customHeight="1" spans="1:22">
      <c r="A27" s="93">
        <v>21</v>
      </c>
      <c r="B27" s="95" t="s">
        <v>27</v>
      </c>
      <c r="C27" s="95" t="s">
        <v>28</v>
      </c>
      <c r="D27" s="95" t="s">
        <v>71</v>
      </c>
      <c r="E27" s="96" t="s">
        <v>72</v>
      </c>
      <c r="F27" s="94"/>
      <c r="G27" s="94"/>
      <c r="H27" s="97" t="s">
        <v>66</v>
      </c>
      <c r="I27" s="97" t="s">
        <v>118</v>
      </c>
      <c r="J27" s="107" t="s">
        <v>119</v>
      </c>
      <c r="K27" s="97">
        <v>138000</v>
      </c>
      <c r="L27" s="97">
        <v>138000</v>
      </c>
      <c r="M27" s="93" t="s">
        <v>34</v>
      </c>
      <c r="N27" s="108" t="s">
        <v>75</v>
      </c>
      <c r="O27" s="109" t="s">
        <v>36</v>
      </c>
      <c r="P27" s="108" t="s">
        <v>40</v>
      </c>
      <c r="Q27" s="108" t="s">
        <v>72</v>
      </c>
      <c r="R27" s="114">
        <v>2</v>
      </c>
      <c r="S27" s="114">
        <v>306</v>
      </c>
      <c r="T27" s="115">
        <v>45051</v>
      </c>
      <c r="U27" s="115">
        <v>45235</v>
      </c>
      <c r="V27" s="116" t="s">
        <v>120</v>
      </c>
    </row>
    <row r="28" ht="55.5" customHeight="1" spans="1:22">
      <c r="A28" s="93">
        <v>22</v>
      </c>
      <c r="B28" s="95" t="s">
        <v>45</v>
      </c>
      <c r="C28" s="95" t="s">
        <v>46</v>
      </c>
      <c r="D28" s="95" t="s">
        <v>121</v>
      </c>
      <c r="E28" s="96" t="s">
        <v>40</v>
      </c>
      <c r="F28" s="94"/>
      <c r="G28" s="94"/>
      <c r="H28" s="97"/>
      <c r="I28" s="97"/>
      <c r="J28" s="107" t="s">
        <v>122</v>
      </c>
      <c r="K28" s="97">
        <v>9000000</v>
      </c>
      <c r="L28" s="97">
        <v>9000000</v>
      </c>
      <c r="M28" s="93" t="s">
        <v>34</v>
      </c>
      <c r="N28" s="108" t="s">
        <v>75</v>
      </c>
      <c r="O28" s="109" t="s">
        <v>36</v>
      </c>
      <c r="P28" s="96" t="s">
        <v>40</v>
      </c>
      <c r="Q28" s="96" t="s">
        <v>40</v>
      </c>
      <c r="R28" s="114">
        <v>1</v>
      </c>
      <c r="S28" s="114">
        <v>1200</v>
      </c>
      <c r="T28" s="115">
        <v>45047</v>
      </c>
      <c r="U28" s="115">
        <v>45199</v>
      </c>
      <c r="V28" s="116" t="s">
        <v>123</v>
      </c>
    </row>
    <row r="29" ht="55.5" customHeight="1" spans="1:22">
      <c r="A29" s="93">
        <v>23</v>
      </c>
      <c r="B29" s="95" t="s">
        <v>45</v>
      </c>
      <c r="C29" s="95" t="s">
        <v>46</v>
      </c>
      <c r="D29" s="95" t="s">
        <v>121</v>
      </c>
      <c r="E29" s="96" t="s">
        <v>40</v>
      </c>
      <c r="F29" s="94"/>
      <c r="G29" s="94"/>
      <c r="H29" s="97"/>
      <c r="I29" s="97"/>
      <c r="J29" s="107" t="s">
        <v>124</v>
      </c>
      <c r="K29" s="97">
        <v>350000</v>
      </c>
      <c r="L29" s="97">
        <v>350000</v>
      </c>
      <c r="M29" s="93" t="s">
        <v>34</v>
      </c>
      <c r="N29" s="108" t="s">
        <v>75</v>
      </c>
      <c r="O29" s="109" t="s">
        <v>36</v>
      </c>
      <c r="P29" s="108" t="s">
        <v>40</v>
      </c>
      <c r="Q29" s="108" t="s">
        <v>40</v>
      </c>
      <c r="R29" s="114">
        <v>2</v>
      </c>
      <c r="S29" s="114">
        <v>598</v>
      </c>
      <c r="T29" s="115">
        <v>45047</v>
      </c>
      <c r="U29" s="115">
        <v>45078</v>
      </c>
      <c r="V29" s="116" t="s">
        <v>125</v>
      </c>
    </row>
    <row r="30" ht="66" customHeight="1" spans="1:22">
      <c r="A30" s="93">
        <v>24</v>
      </c>
      <c r="B30" s="95" t="s">
        <v>45</v>
      </c>
      <c r="C30" s="95" t="s">
        <v>104</v>
      </c>
      <c r="D30" s="95" t="s">
        <v>105</v>
      </c>
      <c r="E30" s="96" t="s">
        <v>48</v>
      </c>
      <c r="F30" s="94"/>
      <c r="G30" s="94"/>
      <c r="H30" s="97" t="s">
        <v>77</v>
      </c>
      <c r="I30" s="97" t="s">
        <v>126</v>
      </c>
      <c r="J30" s="107" t="s">
        <v>127</v>
      </c>
      <c r="K30" s="97">
        <v>3000000</v>
      </c>
      <c r="L30" s="97">
        <v>3000000</v>
      </c>
      <c r="M30" s="93" t="s">
        <v>34</v>
      </c>
      <c r="N30" s="108" t="s">
        <v>75</v>
      </c>
      <c r="O30" s="109" t="s">
        <v>36</v>
      </c>
      <c r="P30" s="96" t="s">
        <v>48</v>
      </c>
      <c r="Q30" s="96" t="s">
        <v>48</v>
      </c>
      <c r="R30" s="114"/>
      <c r="S30" s="114">
        <v>11</v>
      </c>
      <c r="T30" s="115">
        <v>45047</v>
      </c>
      <c r="U30" s="115">
        <v>45200</v>
      </c>
      <c r="V30" s="116" t="s">
        <v>128</v>
      </c>
    </row>
    <row r="31" ht="79" customHeight="1" spans="1:22">
      <c r="A31" s="93">
        <v>25</v>
      </c>
      <c r="B31" s="95" t="s">
        <v>45</v>
      </c>
      <c r="C31" s="95" t="s">
        <v>46</v>
      </c>
      <c r="D31" s="95" t="s">
        <v>59</v>
      </c>
      <c r="E31" s="96" t="s">
        <v>48</v>
      </c>
      <c r="F31" s="94"/>
      <c r="G31" s="94"/>
      <c r="H31" s="97" t="s">
        <v>129</v>
      </c>
      <c r="I31" s="97" t="s">
        <v>130</v>
      </c>
      <c r="J31" s="107" t="s">
        <v>131</v>
      </c>
      <c r="K31" s="97">
        <v>1500000</v>
      </c>
      <c r="L31" s="97">
        <v>1500000</v>
      </c>
      <c r="M31" s="93" t="s">
        <v>34</v>
      </c>
      <c r="N31" s="108" t="s">
        <v>75</v>
      </c>
      <c r="O31" s="109" t="s">
        <v>36</v>
      </c>
      <c r="P31" s="108" t="s">
        <v>48</v>
      </c>
      <c r="Q31" s="108" t="s">
        <v>48</v>
      </c>
      <c r="R31" s="114"/>
      <c r="S31" s="114">
        <v>6</v>
      </c>
      <c r="T31" s="115">
        <v>44995</v>
      </c>
      <c r="U31" s="115">
        <v>45270</v>
      </c>
      <c r="V31" s="116" t="s">
        <v>132</v>
      </c>
    </row>
    <row r="32" ht="55.5" customHeight="1" spans="1:22">
      <c r="A32" s="93">
        <v>26</v>
      </c>
      <c r="B32" s="95" t="s">
        <v>45</v>
      </c>
      <c r="C32" s="95" t="s">
        <v>104</v>
      </c>
      <c r="D32" s="95" t="s">
        <v>133</v>
      </c>
      <c r="E32" s="96" t="s">
        <v>48</v>
      </c>
      <c r="F32" s="94"/>
      <c r="G32" s="94"/>
      <c r="H32" s="97" t="s">
        <v>129</v>
      </c>
      <c r="I32" s="97" t="s">
        <v>130</v>
      </c>
      <c r="J32" s="107" t="s">
        <v>134</v>
      </c>
      <c r="K32" s="97">
        <v>180000</v>
      </c>
      <c r="L32" s="97">
        <v>180000</v>
      </c>
      <c r="M32" s="93" t="s">
        <v>34</v>
      </c>
      <c r="N32" s="108" t="s">
        <v>75</v>
      </c>
      <c r="O32" s="109" t="s">
        <v>36</v>
      </c>
      <c r="P32" s="96" t="s">
        <v>48</v>
      </c>
      <c r="Q32" s="96" t="s">
        <v>48</v>
      </c>
      <c r="R32" s="114"/>
      <c r="S32" s="114">
        <v>4</v>
      </c>
      <c r="T32" s="115">
        <v>44986</v>
      </c>
      <c r="U32" s="115">
        <v>45290</v>
      </c>
      <c r="V32" s="116" t="s">
        <v>135</v>
      </c>
    </row>
    <row r="33" ht="55.5" customHeight="1" spans="1:22">
      <c r="A33" s="93">
        <v>27</v>
      </c>
      <c r="B33" s="95" t="s">
        <v>45</v>
      </c>
      <c r="C33" s="95" t="s">
        <v>104</v>
      </c>
      <c r="D33" s="95" t="s">
        <v>133</v>
      </c>
      <c r="E33" s="96" t="s">
        <v>48</v>
      </c>
      <c r="F33" s="94"/>
      <c r="G33" s="94"/>
      <c r="H33" s="97" t="s">
        <v>60</v>
      </c>
      <c r="I33" s="97" t="s">
        <v>92</v>
      </c>
      <c r="J33" s="107" t="s">
        <v>136</v>
      </c>
      <c r="K33" s="97">
        <v>1380000</v>
      </c>
      <c r="L33" s="97">
        <v>1380000</v>
      </c>
      <c r="M33" s="93" t="s">
        <v>34</v>
      </c>
      <c r="N33" s="108" t="s">
        <v>75</v>
      </c>
      <c r="O33" s="109" t="s">
        <v>36</v>
      </c>
      <c r="P33" s="108" t="s">
        <v>48</v>
      </c>
      <c r="Q33" s="108" t="s">
        <v>48</v>
      </c>
      <c r="R33" s="114"/>
      <c r="S33" s="114">
        <v>5</v>
      </c>
      <c r="T33" s="115">
        <v>44991</v>
      </c>
      <c r="U33" s="115">
        <v>45270</v>
      </c>
      <c r="V33" s="116" t="s">
        <v>137</v>
      </c>
    </row>
    <row r="34" ht="78" customHeight="1" spans="1:22">
      <c r="A34" s="93">
        <v>28</v>
      </c>
      <c r="B34" s="95" t="s">
        <v>45</v>
      </c>
      <c r="C34" s="95" t="s">
        <v>104</v>
      </c>
      <c r="D34" s="95" t="s">
        <v>133</v>
      </c>
      <c r="E34" s="96" t="s">
        <v>48</v>
      </c>
      <c r="F34" s="94"/>
      <c r="G34" s="94"/>
      <c r="H34" s="97" t="s">
        <v>138</v>
      </c>
      <c r="I34" s="97" t="s">
        <v>139</v>
      </c>
      <c r="J34" s="107" t="s">
        <v>140</v>
      </c>
      <c r="K34" s="97">
        <v>1416000</v>
      </c>
      <c r="L34" s="97">
        <v>1416000</v>
      </c>
      <c r="M34" s="93" t="s">
        <v>34</v>
      </c>
      <c r="N34" s="108" t="s">
        <v>75</v>
      </c>
      <c r="O34" s="109" t="s">
        <v>36</v>
      </c>
      <c r="P34" s="96" t="s">
        <v>48</v>
      </c>
      <c r="Q34" s="96" t="s">
        <v>48</v>
      </c>
      <c r="R34" s="114"/>
      <c r="S34" s="114">
        <v>4</v>
      </c>
      <c r="T34" s="115">
        <v>44927</v>
      </c>
      <c r="U34" s="115">
        <v>45291</v>
      </c>
      <c r="V34" s="116" t="s">
        <v>141</v>
      </c>
    </row>
    <row r="35" ht="55.5" customHeight="1" spans="1:22">
      <c r="A35" s="93">
        <v>29</v>
      </c>
      <c r="B35" s="95" t="s">
        <v>45</v>
      </c>
      <c r="C35" s="95" t="s">
        <v>142</v>
      </c>
      <c r="D35" s="95" t="s">
        <v>143</v>
      </c>
      <c r="E35" s="96" t="s">
        <v>48</v>
      </c>
      <c r="F35" s="94"/>
      <c r="G35" s="94"/>
      <c r="H35" s="97"/>
      <c r="I35" s="97"/>
      <c r="J35" s="107" t="s">
        <v>144</v>
      </c>
      <c r="K35" s="97">
        <v>810000</v>
      </c>
      <c r="L35" s="97">
        <v>810000</v>
      </c>
      <c r="M35" s="93" t="s">
        <v>34</v>
      </c>
      <c r="N35" s="108" t="s">
        <v>75</v>
      </c>
      <c r="O35" s="109" t="s">
        <v>36</v>
      </c>
      <c r="P35" s="108" t="s">
        <v>48</v>
      </c>
      <c r="Q35" s="108" t="s">
        <v>48</v>
      </c>
      <c r="R35" s="114"/>
      <c r="S35" s="114">
        <v>5</v>
      </c>
      <c r="T35" s="115">
        <v>44986</v>
      </c>
      <c r="U35" s="115">
        <v>45383</v>
      </c>
      <c r="V35" s="116" t="s">
        <v>145</v>
      </c>
    </row>
    <row r="36" ht="64" customHeight="1" spans="1:22">
      <c r="A36" s="93">
        <v>30</v>
      </c>
      <c r="B36" s="95" t="s">
        <v>45</v>
      </c>
      <c r="C36" s="95" t="s">
        <v>46</v>
      </c>
      <c r="D36" s="95" t="s">
        <v>59</v>
      </c>
      <c r="E36" s="96" t="s">
        <v>48</v>
      </c>
      <c r="F36" s="94"/>
      <c r="G36" s="94"/>
      <c r="H36" s="97"/>
      <c r="I36" s="97"/>
      <c r="J36" s="107" t="s">
        <v>146</v>
      </c>
      <c r="K36" s="97">
        <v>92700</v>
      </c>
      <c r="L36" s="97">
        <v>92700</v>
      </c>
      <c r="M36" s="93" t="s">
        <v>34</v>
      </c>
      <c r="N36" s="108" t="s">
        <v>63</v>
      </c>
      <c r="O36" s="109" t="s">
        <v>36</v>
      </c>
      <c r="P36" s="96" t="s">
        <v>48</v>
      </c>
      <c r="Q36" s="96" t="s">
        <v>48</v>
      </c>
      <c r="R36" s="114"/>
      <c r="S36" s="114"/>
      <c r="T36" s="115">
        <v>45047</v>
      </c>
      <c r="U36" s="115">
        <v>45261</v>
      </c>
      <c r="V36" s="116" t="s">
        <v>147</v>
      </c>
    </row>
    <row r="37" ht="69" customHeight="1" spans="1:22">
      <c r="A37" s="93">
        <v>31</v>
      </c>
      <c r="B37" s="95" t="s">
        <v>45</v>
      </c>
      <c r="C37" s="95" t="s">
        <v>46</v>
      </c>
      <c r="D37" s="95" t="s">
        <v>47</v>
      </c>
      <c r="E37" s="96" t="s">
        <v>48</v>
      </c>
      <c r="F37" s="94"/>
      <c r="G37" s="94"/>
      <c r="H37" s="97"/>
      <c r="I37" s="97"/>
      <c r="J37" s="107" t="s">
        <v>148</v>
      </c>
      <c r="K37" s="97">
        <v>500000</v>
      </c>
      <c r="L37" s="97">
        <v>500000</v>
      </c>
      <c r="M37" s="93" t="s">
        <v>34</v>
      </c>
      <c r="N37" s="108" t="s">
        <v>63</v>
      </c>
      <c r="O37" s="109" t="s">
        <v>36</v>
      </c>
      <c r="P37" s="108" t="s">
        <v>48</v>
      </c>
      <c r="Q37" s="108" t="s">
        <v>48</v>
      </c>
      <c r="R37" s="114"/>
      <c r="S37" s="114">
        <v>10</v>
      </c>
      <c r="T37" s="115">
        <v>45016</v>
      </c>
      <c r="U37" s="115">
        <v>45291</v>
      </c>
      <c r="V37" s="116" t="s">
        <v>149</v>
      </c>
    </row>
    <row r="38" ht="55.5" customHeight="1" spans="1:22">
      <c r="A38" s="93">
        <v>32</v>
      </c>
      <c r="B38" s="95" t="s">
        <v>45</v>
      </c>
      <c r="C38" s="95" t="s">
        <v>46</v>
      </c>
      <c r="D38" s="95" t="s">
        <v>47</v>
      </c>
      <c r="E38" s="96" t="s">
        <v>48</v>
      </c>
      <c r="F38" s="94"/>
      <c r="G38" s="94"/>
      <c r="H38" s="97"/>
      <c r="I38" s="97"/>
      <c r="J38" s="107" t="s">
        <v>150</v>
      </c>
      <c r="K38" s="97">
        <v>900000</v>
      </c>
      <c r="L38" s="97">
        <v>900000</v>
      </c>
      <c r="M38" s="93" t="s">
        <v>34</v>
      </c>
      <c r="N38" s="108" t="s">
        <v>63</v>
      </c>
      <c r="O38" s="109" t="s">
        <v>36</v>
      </c>
      <c r="P38" s="96" t="s">
        <v>48</v>
      </c>
      <c r="Q38" s="96" t="s">
        <v>48</v>
      </c>
      <c r="R38" s="114"/>
      <c r="S38" s="114">
        <v>10</v>
      </c>
      <c r="T38" s="115">
        <v>45016</v>
      </c>
      <c r="U38" s="115">
        <v>45291</v>
      </c>
      <c r="V38" s="116" t="s">
        <v>151</v>
      </c>
    </row>
    <row r="39" ht="55.5" customHeight="1" spans="1:22">
      <c r="A39" s="93">
        <v>33</v>
      </c>
      <c r="B39" s="95" t="s">
        <v>27</v>
      </c>
      <c r="C39" s="95" t="s">
        <v>28</v>
      </c>
      <c r="D39" s="95" t="s">
        <v>71</v>
      </c>
      <c r="E39" s="96" t="s">
        <v>152</v>
      </c>
      <c r="F39" s="94"/>
      <c r="G39" s="94"/>
      <c r="H39" s="97" t="s">
        <v>106</v>
      </c>
      <c r="I39" s="97" t="s">
        <v>153</v>
      </c>
      <c r="J39" s="107" t="s">
        <v>154</v>
      </c>
      <c r="K39" s="97">
        <v>100000</v>
      </c>
      <c r="L39" s="97">
        <v>100000</v>
      </c>
      <c r="M39" s="93" t="s">
        <v>34</v>
      </c>
      <c r="N39" s="108" t="s">
        <v>35</v>
      </c>
      <c r="O39" s="109" t="s">
        <v>36</v>
      </c>
      <c r="P39" s="108" t="s">
        <v>152</v>
      </c>
      <c r="Q39" s="108" t="s">
        <v>152</v>
      </c>
      <c r="R39" s="114">
        <v>1</v>
      </c>
      <c r="S39" s="114"/>
      <c r="T39" s="115">
        <v>45114</v>
      </c>
      <c r="U39" s="115">
        <v>45176</v>
      </c>
      <c r="V39" s="116" t="s">
        <v>155</v>
      </c>
    </row>
    <row r="40" ht="55.5" customHeight="1" spans="1:22">
      <c r="A40" s="93">
        <v>34</v>
      </c>
      <c r="B40" s="95" t="s">
        <v>27</v>
      </c>
      <c r="C40" s="95" t="s">
        <v>28</v>
      </c>
      <c r="D40" s="95" t="s">
        <v>71</v>
      </c>
      <c r="E40" s="96" t="s">
        <v>152</v>
      </c>
      <c r="F40" s="94"/>
      <c r="G40" s="94"/>
      <c r="H40" s="97" t="s">
        <v>106</v>
      </c>
      <c r="I40" s="97" t="s">
        <v>156</v>
      </c>
      <c r="J40" s="107" t="s">
        <v>157</v>
      </c>
      <c r="K40" s="97">
        <v>100000</v>
      </c>
      <c r="L40" s="97">
        <v>100000</v>
      </c>
      <c r="M40" s="93" t="s">
        <v>34</v>
      </c>
      <c r="N40" s="108" t="s">
        <v>35</v>
      </c>
      <c r="O40" s="109" t="s">
        <v>36</v>
      </c>
      <c r="P40" s="96" t="s">
        <v>152</v>
      </c>
      <c r="Q40" s="96" t="s">
        <v>152</v>
      </c>
      <c r="R40" s="114">
        <v>1</v>
      </c>
      <c r="S40" s="114">
        <v>5</v>
      </c>
      <c r="T40" s="115">
        <v>45072</v>
      </c>
      <c r="U40" s="115">
        <v>45103</v>
      </c>
      <c r="V40" s="116" t="s">
        <v>158</v>
      </c>
    </row>
    <row r="41" ht="55.5" customHeight="1" spans="1:22">
      <c r="A41" s="93">
        <v>35</v>
      </c>
      <c r="B41" s="95" t="s">
        <v>27</v>
      </c>
      <c r="C41" s="95" t="s">
        <v>28</v>
      </c>
      <c r="D41" s="95" t="s">
        <v>71</v>
      </c>
      <c r="E41" s="96" t="s">
        <v>152</v>
      </c>
      <c r="F41" s="94"/>
      <c r="G41" s="94"/>
      <c r="H41" s="97" t="s">
        <v>106</v>
      </c>
      <c r="I41" s="97" t="s">
        <v>156</v>
      </c>
      <c r="J41" s="107" t="s">
        <v>159</v>
      </c>
      <c r="K41" s="97">
        <v>100000</v>
      </c>
      <c r="L41" s="97">
        <v>100000</v>
      </c>
      <c r="M41" s="93" t="s">
        <v>34</v>
      </c>
      <c r="N41" s="108" t="s">
        <v>35</v>
      </c>
      <c r="O41" s="109" t="s">
        <v>36</v>
      </c>
      <c r="P41" s="108" t="s">
        <v>152</v>
      </c>
      <c r="Q41" s="108" t="s">
        <v>152</v>
      </c>
      <c r="R41" s="114">
        <v>1</v>
      </c>
      <c r="S41" s="114"/>
      <c r="T41" s="115">
        <v>45072</v>
      </c>
      <c r="U41" s="115">
        <v>45103</v>
      </c>
      <c r="V41" s="116" t="s">
        <v>160</v>
      </c>
    </row>
    <row r="42" ht="55.5" customHeight="1" spans="1:22">
      <c r="A42" s="93">
        <v>36</v>
      </c>
      <c r="B42" s="95" t="s">
        <v>27</v>
      </c>
      <c r="C42" s="95" t="s">
        <v>28</v>
      </c>
      <c r="D42" s="95" t="s">
        <v>71</v>
      </c>
      <c r="E42" s="96" t="s">
        <v>152</v>
      </c>
      <c r="F42" s="94"/>
      <c r="G42" s="94"/>
      <c r="H42" s="97" t="s">
        <v>60</v>
      </c>
      <c r="I42" s="97" t="s">
        <v>161</v>
      </c>
      <c r="J42" s="107" t="s">
        <v>162</v>
      </c>
      <c r="K42" s="97">
        <v>90000</v>
      </c>
      <c r="L42" s="97">
        <v>90000</v>
      </c>
      <c r="M42" s="93" t="s">
        <v>34</v>
      </c>
      <c r="N42" s="108" t="s">
        <v>35</v>
      </c>
      <c r="O42" s="109" t="s">
        <v>36</v>
      </c>
      <c r="P42" s="96" t="s">
        <v>152</v>
      </c>
      <c r="Q42" s="96" t="s">
        <v>152</v>
      </c>
      <c r="R42" s="114">
        <v>1</v>
      </c>
      <c r="S42" s="114">
        <v>610</v>
      </c>
      <c r="T42" s="115">
        <v>45097</v>
      </c>
      <c r="U42" s="115">
        <v>45127</v>
      </c>
      <c r="V42" s="116" t="s">
        <v>163</v>
      </c>
    </row>
    <row r="43" ht="55.5" customHeight="1" spans="1:22">
      <c r="A43" s="93">
        <v>37</v>
      </c>
      <c r="B43" s="95" t="s">
        <v>27</v>
      </c>
      <c r="C43" s="95" t="s">
        <v>28</v>
      </c>
      <c r="D43" s="95" t="s">
        <v>71</v>
      </c>
      <c r="E43" s="96" t="s">
        <v>152</v>
      </c>
      <c r="F43" s="94"/>
      <c r="G43" s="94"/>
      <c r="H43" s="97" t="s">
        <v>60</v>
      </c>
      <c r="I43" s="97" t="s">
        <v>164</v>
      </c>
      <c r="J43" s="107" t="s">
        <v>162</v>
      </c>
      <c r="K43" s="97">
        <v>90000</v>
      </c>
      <c r="L43" s="97">
        <v>90000</v>
      </c>
      <c r="M43" s="93" t="s">
        <v>34</v>
      </c>
      <c r="N43" s="108" t="s">
        <v>35</v>
      </c>
      <c r="O43" s="109" t="s">
        <v>36</v>
      </c>
      <c r="P43" s="108" t="s">
        <v>152</v>
      </c>
      <c r="Q43" s="108" t="s">
        <v>152</v>
      </c>
      <c r="R43" s="114">
        <v>1</v>
      </c>
      <c r="S43" s="114">
        <v>991</v>
      </c>
      <c r="T43" s="115">
        <v>45097</v>
      </c>
      <c r="U43" s="115">
        <v>45127</v>
      </c>
      <c r="V43" s="116" t="s">
        <v>165</v>
      </c>
    </row>
    <row r="44" ht="55.5" customHeight="1" spans="1:22">
      <c r="A44" s="93">
        <v>38</v>
      </c>
      <c r="B44" s="95" t="s">
        <v>27</v>
      </c>
      <c r="C44" s="95" t="s">
        <v>28</v>
      </c>
      <c r="D44" s="95" t="s">
        <v>71</v>
      </c>
      <c r="E44" s="96" t="s">
        <v>152</v>
      </c>
      <c r="F44" s="94"/>
      <c r="G44" s="94"/>
      <c r="H44" s="97" t="s">
        <v>166</v>
      </c>
      <c r="I44" s="97" t="s">
        <v>167</v>
      </c>
      <c r="J44" s="107" t="s">
        <v>168</v>
      </c>
      <c r="K44" s="97">
        <v>90000</v>
      </c>
      <c r="L44" s="97">
        <v>90000</v>
      </c>
      <c r="M44" s="93" t="s">
        <v>34</v>
      </c>
      <c r="N44" s="108" t="s">
        <v>35</v>
      </c>
      <c r="O44" s="109" t="s">
        <v>36</v>
      </c>
      <c r="P44" s="96" t="s">
        <v>152</v>
      </c>
      <c r="Q44" s="96" t="s">
        <v>152</v>
      </c>
      <c r="R44" s="114">
        <v>1</v>
      </c>
      <c r="S44" s="114">
        <v>52</v>
      </c>
      <c r="T44" s="115">
        <v>45145</v>
      </c>
      <c r="U44" s="115">
        <v>45176</v>
      </c>
      <c r="V44" s="116" t="s">
        <v>169</v>
      </c>
    </row>
    <row r="45" ht="55.5" customHeight="1" spans="1:22">
      <c r="A45" s="93">
        <v>39</v>
      </c>
      <c r="B45" s="95" t="s">
        <v>27</v>
      </c>
      <c r="C45" s="95" t="s">
        <v>28</v>
      </c>
      <c r="D45" s="95" t="s">
        <v>71</v>
      </c>
      <c r="E45" s="96" t="s">
        <v>152</v>
      </c>
      <c r="F45" s="94"/>
      <c r="G45" s="94"/>
      <c r="H45" s="97" t="s">
        <v>166</v>
      </c>
      <c r="I45" s="97" t="s">
        <v>170</v>
      </c>
      <c r="J45" s="107" t="s">
        <v>171</v>
      </c>
      <c r="K45" s="97">
        <v>90000</v>
      </c>
      <c r="L45" s="97">
        <v>90000</v>
      </c>
      <c r="M45" s="93" t="s">
        <v>34</v>
      </c>
      <c r="N45" s="108" t="s">
        <v>35</v>
      </c>
      <c r="O45" s="109" t="s">
        <v>36</v>
      </c>
      <c r="P45" s="108" t="s">
        <v>152</v>
      </c>
      <c r="Q45" s="108" t="s">
        <v>152</v>
      </c>
      <c r="R45" s="114">
        <v>1</v>
      </c>
      <c r="S45" s="114">
        <v>318</v>
      </c>
      <c r="T45" s="115">
        <v>45026</v>
      </c>
      <c r="U45" s="115">
        <v>45229</v>
      </c>
      <c r="V45" s="116" t="s">
        <v>172</v>
      </c>
    </row>
    <row r="46" ht="55.5" customHeight="1" spans="1:22">
      <c r="A46" s="93">
        <v>40</v>
      </c>
      <c r="B46" s="95" t="s">
        <v>27</v>
      </c>
      <c r="C46" s="95" t="s">
        <v>28</v>
      </c>
      <c r="D46" s="95" t="s">
        <v>71</v>
      </c>
      <c r="E46" s="96" t="s">
        <v>152</v>
      </c>
      <c r="F46" s="94"/>
      <c r="G46" s="94"/>
      <c r="H46" s="97" t="s">
        <v>166</v>
      </c>
      <c r="I46" s="97" t="s">
        <v>173</v>
      </c>
      <c r="J46" s="107" t="s">
        <v>174</v>
      </c>
      <c r="K46" s="97">
        <v>100000</v>
      </c>
      <c r="L46" s="97">
        <v>100000</v>
      </c>
      <c r="M46" s="93" t="s">
        <v>34</v>
      </c>
      <c r="N46" s="108" t="s">
        <v>35</v>
      </c>
      <c r="O46" s="109" t="s">
        <v>36</v>
      </c>
      <c r="P46" s="96" t="s">
        <v>152</v>
      </c>
      <c r="Q46" s="96" t="s">
        <v>152</v>
      </c>
      <c r="R46" s="114">
        <v>1</v>
      </c>
      <c r="S46" s="114"/>
      <c r="T46" s="115">
        <v>45053</v>
      </c>
      <c r="U46" s="115">
        <v>45168</v>
      </c>
      <c r="V46" s="116" t="s">
        <v>175</v>
      </c>
    </row>
    <row r="47" ht="55.5" customHeight="1" spans="1:22">
      <c r="A47" s="93">
        <v>41</v>
      </c>
      <c r="B47" s="95" t="s">
        <v>27</v>
      </c>
      <c r="C47" s="95" t="s">
        <v>28</v>
      </c>
      <c r="D47" s="95" t="s">
        <v>71</v>
      </c>
      <c r="E47" s="96" t="s">
        <v>152</v>
      </c>
      <c r="F47" s="94"/>
      <c r="G47" s="94"/>
      <c r="H47" s="97" t="s">
        <v>166</v>
      </c>
      <c r="I47" s="110" t="s">
        <v>176</v>
      </c>
      <c r="J47" s="107" t="s">
        <v>177</v>
      </c>
      <c r="K47" s="97">
        <v>90000</v>
      </c>
      <c r="L47" s="97">
        <v>90000</v>
      </c>
      <c r="M47" s="93" t="s">
        <v>34</v>
      </c>
      <c r="N47" s="108" t="s">
        <v>35</v>
      </c>
      <c r="O47" s="109" t="s">
        <v>36</v>
      </c>
      <c r="P47" s="108" t="s">
        <v>152</v>
      </c>
      <c r="Q47" s="108" t="s">
        <v>152</v>
      </c>
      <c r="R47" s="114">
        <v>1</v>
      </c>
      <c r="S47" s="114"/>
      <c r="T47" s="115">
        <v>45056</v>
      </c>
      <c r="U47" s="115">
        <v>45209</v>
      </c>
      <c r="V47" s="116" t="s">
        <v>178</v>
      </c>
    </row>
    <row r="48" ht="55.5" customHeight="1" spans="1:22">
      <c r="A48" s="93">
        <v>42</v>
      </c>
      <c r="B48" s="95" t="s">
        <v>27</v>
      </c>
      <c r="C48" s="95" t="s">
        <v>28</v>
      </c>
      <c r="D48" s="95" t="s">
        <v>71</v>
      </c>
      <c r="E48" s="96" t="s">
        <v>152</v>
      </c>
      <c r="F48" s="94"/>
      <c r="G48" s="94"/>
      <c r="H48" s="97" t="s">
        <v>95</v>
      </c>
      <c r="I48" s="97" t="s">
        <v>179</v>
      </c>
      <c r="J48" s="107" t="s">
        <v>180</v>
      </c>
      <c r="K48" s="97">
        <v>100000</v>
      </c>
      <c r="L48" s="97">
        <v>100000</v>
      </c>
      <c r="M48" s="93" t="s">
        <v>34</v>
      </c>
      <c r="N48" s="108" t="s">
        <v>35</v>
      </c>
      <c r="O48" s="109" t="s">
        <v>36</v>
      </c>
      <c r="P48" s="96" t="s">
        <v>152</v>
      </c>
      <c r="Q48" s="96" t="s">
        <v>152</v>
      </c>
      <c r="R48" s="114">
        <v>1</v>
      </c>
      <c r="S48" s="114">
        <v>1350</v>
      </c>
      <c r="T48" s="115">
        <v>45127</v>
      </c>
      <c r="U48" s="115">
        <v>45158</v>
      </c>
      <c r="V48" s="116" t="s">
        <v>181</v>
      </c>
    </row>
    <row r="49" ht="55.5" customHeight="1" spans="1:22">
      <c r="A49" s="93">
        <v>43</v>
      </c>
      <c r="B49" s="95" t="s">
        <v>27</v>
      </c>
      <c r="C49" s="95" t="s">
        <v>28</v>
      </c>
      <c r="D49" s="95" t="s">
        <v>71</v>
      </c>
      <c r="E49" s="96" t="s">
        <v>152</v>
      </c>
      <c r="F49" s="94"/>
      <c r="G49" s="94"/>
      <c r="H49" s="97" t="s">
        <v>95</v>
      </c>
      <c r="I49" s="97" t="s">
        <v>182</v>
      </c>
      <c r="J49" s="107" t="s">
        <v>183</v>
      </c>
      <c r="K49" s="97">
        <v>90000</v>
      </c>
      <c r="L49" s="97">
        <v>90000</v>
      </c>
      <c r="M49" s="93" t="s">
        <v>34</v>
      </c>
      <c r="N49" s="108" t="s">
        <v>35</v>
      </c>
      <c r="O49" s="109" t="s">
        <v>36</v>
      </c>
      <c r="P49" s="108" t="s">
        <v>152</v>
      </c>
      <c r="Q49" s="108" t="s">
        <v>152</v>
      </c>
      <c r="R49" s="114">
        <v>1</v>
      </c>
      <c r="S49" s="114">
        <v>735</v>
      </c>
      <c r="T49" s="115">
        <v>45097</v>
      </c>
      <c r="U49" s="115">
        <v>45117</v>
      </c>
      <c r="V49" s="116" t="s">
        <v>184</v>
      </c>
    </row>
    <row r="50" ht="55.5" customHeight="1" spans="1:22">
      <c r="A50" s="93">
        <v>44</v>
      </c>
      <c r="B50" s="95" t="s">
        <v>27</v>
      </c>
      <c r="C50" s="95" t="s">
        <v>28</v>
      </c>
      <c r="D50" s="95" t="s">
        <v>71</v>
      </c>
      <c r="E50" s="96" t="s">
        <v>152</v>
      </c>
      <c r="F50" s="94"/>
      <c r="G50" s="94"/>
      <c r="H50" s="97" t="s">
        <v>95</v>
      </c>
      <c r="I50" s="97" t="s">
        <v>185</v>
      </c>
      <c r="J50" s="107" t="s">
        <v>186</v>
      </c>
      <c r="K50" s="97">
        <v>90000</v>
      </c>
      <c r="L50" s="97">
        <v>90000</v>
      </c>
      <c r="M50" s="93" t="s">
        <v>34</v>
      </c>
      <c r="N50" s="108" t="s">
        <v>35</v>
      </c>
      <c r="O50" s="109" t="s">
        <v>36</v>
      </c>
      <c r="P50" s="96" t="s">
        <v>152</v>
      </c>
      <c r="Q50" s="96" t="s">
        <v>152</v>
      </c>
      <c r="R50" s="114">
        <v>1</v>
      </c>
      <c r="S50" s="114">
        <v>500</v>
      </c>
      <c r="T50" s="115">
        <v>45127</v>
      </c>
      <c r="U50" s="115">
        <v>45158</v>
      </c>
      <c r="V50" s="116" t="s">
        <v>187</v>
      </c>
    </row>
    <row r="51" ht="55.5" customHeight="1" spans="1:22">
      <c r="A51" s="93">
        <v>45</v>
      </c>
      <c r="B51" s="95" t="s">
        <v>27</v>
      </c>
      <c r="C51" s="95" t="s">
        <v>28</v>
      </c>
      <c r="D51" s="95" t="s">
        <v>71</v>
      </c>
      <c r="E51" s="96" t="s">
        <v>152</v>
      </c>
      <c r="F51" s="94"/>
      <c r="G51" s="94"/>
      <c r="H51" s="97" t="s">
        <v>95</v>
      </c>
      <c r="I51" s="97" t="s">
        <v>96</v>
      </c>
      <c r="J51" s="107" t="s">
        <v>188</v>
      </c>
      <c r="K51" s="97">
        <v>80000</v>
      </c>
      <c r="L51" s="97">
        <v>80000</v>
      </c>
      <c r="M51" s="93" t="s">
        <v>34</v>
      </c>
      <c r="N51" s="108" t="s">
        <v>35</v>
      </c>
      <c r="O51" s="109" t="s">
        <v>36</v>
      </c>
      <c r="P51" s="108" t="s">
        <v>152</v>
      </c>
      <c r="Q51" s="108" t="s">
        <v>152</v>
      </c>
      <c r="R51" s="114">
        <v>1</v>
      </c>
      <c r="S51" s="114">
        <v>500</v>
      </c>
      <c r="T51" s="115">
        <v>45112</v>
      </c>
      <c r="U51" s="115">
        <v>45143</v>
      </c>
      <c r="V51" s="116" t="s">
        <v>189</v>
      </c>
    </row>
    <row r="52" ht="63" customHeight="1" spans="1:22">
      <c r="A52" s="93">
        <v>46</v>
      </c>
      <c r="B52" s="95" t="s">
        <v>27</v>
      </c>
      <c r="C52" s="95" t="s">
        <v>28</v>
      </c>
      <c r="D52" s="95" t="s">
        <v>71</v>
      </c>
      <c r="E52" s="96" t="s">
        <v>152</v>
      </c>
      <c r="F52" s="94"/>
      <c r="G52" s="94"/>
      <c r="H52" s="97" t="s">
        <v>41</v>
      </c>
      <c r="I52" s="97" t="s">
        <v>190</v>
      </c>
      <c r="J52" s="107" t="s">
        <v>191</v>
      </c>
      <c r="K52" s="97">
        <v>100000</v>
      </c>
      <c r="L52" s="97">
        <v>100000</v>
      </c>
      <c r="M52" s="93" t="s">
        <v>34</v>
      </c>
      <c r="N52" s="108" t="s">
        <v>35</v>
      </c>
      <c r="O52" s="109" t="s">
        <v>36</v>
      </c>
      <c r="P52" s="96" t="s">
        <v>152</v>
      </c>
      <c r="Q52" s="96" t="s">
        <v>152</v>
      </c>
      <c r="R52" s="114">
        <v>1</v>
      </c>
      <c r="S52" s="114">
        <v>132</v>
      </c>
      <c r="T52" s="115">
        <v>45026</v>
      </c>
      <c r="U52" s="115">
        <v>45117</v>
      </c>
      <c r="V52" s="116" t="s">
        <v>192</v>
      </c>
    </row>
    <row r="53" ht="63" customHeight="1" spans="1:22">
      <c r="A53" s="93">
        <v>47</v>
      </c>
      <c r="B53" s="95" t="s">
        <v>27</v>
      </c>
      <c r="C53" s="95" t="s">
        <v>28</v>
      </c>
      <c r="D53" s="95" t="s">
        <v>71</v>
      </c>
      <c r="E53" s="96" t="s">
        <v>152</v>
      </c>
      <c r="F53" s="94"/>
      <c r="G53" s="94"/>
      <c r="H53" s="97" t="s">
        <v>41</v>
      </c>
      <c r="I53" s="97" t="s">
        <v>193</v>
      </c>
      <c r="J53" s="107" t="s">
        <v>194</v>
      </c>
      <c r="K53" s="97">
        <v>100000</v>
      </c>
      <c r="L53" s="97">
        <v>100000</v>
      </c>
      <c r="M53" s="93" t="s">
        <v>34</v>
      </c>
      <c r="N53" s="108" t="s">
        <v>35</v>
      </c>
      <c r="O53" s="109" t="s">
        <v>36</v>
      </c>
      <c r="P53" s="108" t="s">
        <v>152</v>
      </c>
      <c r="Q53" s="108" t="s">
        <v>152</v>
      </c>
      <c r="R53" s="114">
        <v>1</v>
      </c>
      <c r="S53" s="114">
        <v>347</v>
      </c>
      <c r="T53" s="115">
        <v>45036</v>
      </c>
      <c r="U53" s="115">
        <v>45071</v>
      </c>
      <c r="V53" s="116" t="s">
        <v>195</v>
      </c>
    </row>
    <row r="54" ht="63" customHeight="1" spans="1:22">
      <c r="A54" s="93">
        <v>48</v>
      </c>
      <c r="B54" s="95" t="s">
        <v>27</v>
      </c>
      <c r="C54" s="95" t="s">
        <v>28</v>
      </c>
      <c r="D54" s="95" t="s">
        <v>29</v>
      </c>
      <c r="E54" s="96" t="s">
        <v>152</v>
      </c>
      <c r="F54" s="94"/>
      <c r="G54" s="94"/>
      <c r="H54" s="97" t="s">
        <v>41</v>
      </c>
      <c r="I54" s="97" t="s">
        <v>196</v>
      </c>
      <c r="J54" s="107" t="s">
        <v>197</v>
      </c>
      <c r="K54" s="97">
        <v>90000</v>
      </c>
      <c r="L54" s="97">
        <v>90000</v>
      </c>
      <c r="M54" s="93" t="s">
        <v>34</v>
      </c>
      <c r="N54" s="108" t="s">
        <v>35</v>
      </c>
      <c r="O54" s="109" t="s">
        <v>36</v>
      </c>
      <c r="P54" s="96" t="s">
        <v>152</v>
      </c>
      <c r="Q54" s="96" t="s">
        <v>152</v>
      </c>
      <c r="R54" s="114">
        <v>1</v>
      </c>
      <c r="S54" s="114">
        <v>260</v>
      </c>
      <c r="T54" s="115">
        <v>45056</v>
      </c>
      <c r="U54" s="115">
        <v>45097</v>
      </c>
      <c r="V54" s="116" t="s">
        <v>198</v>
      </c>
    </row>
    <row r="55" ht="55.5" customHeight="1" spans="1:22">
      <c r="A55" s="93">
        <v>49</v>
      </c>
      <c r="B55" s="95" t="s">
        <v>27</v>
      </c>
      <c r="C55" s="95" t="s">
        <v>28</v>
      </c>
      <c r="D55" s="95" t="s">
        <v>29</v>
      </c>
      <c r="E55" s="96" t="s">
        <v>152</v>
      </c>
      <c r="F55" s="94"/>
      <c r="G55" s="94"/>
      <c r="H55" s="97" t="s">
        <v>41</v>
      </c>
      <c r="I55" s="97" t="s">
        <v>199</v>
      </c>
      <c r="J55" s="107" t="s">
        <v>200</v>
      </c>
      <c r="K55" s="97">
        <v>90000</v>
      </c>
      <c r="L55" s="97">
        <v>90000</v>
      </c>
      <c r="M55" s="93" t="s">
        <v>34</v>
      </c>
      <c r="N55" s="108" t="s">
        <v>35</v>
      </c>
      <c r="O55" s="109" t="s">
        <v>36</v>
      </c>
      <c r="P55" s="108" t="s">
        <v>152</v>
      </c>
      <c r="Q55" s="108" t="s">
        <v>152</v>
      </c>
      <c r="R55" s="114">
        <v>1</v>
      </c>
      <c r="S55" s="114">
        <v>1033</v>
      </c>
      <c r="T55" s="115">
        <v>44986</v>
      </c>
      <c r="U55" s="115">
        <v>45047</v>
      </c>
      <c r="V55" s="116" t="s">
        <v>201</v>
      </c>
    </row>
    <row r="56" ht="55.5" customHeight="1" spans="1:22">
      <c r="A56" s="93">
        <v>50</v>
      </c>
      <c r="B56" s="95" t="s">
        <v>27</v>
      </c>
      <c r="C56" s="95" t="s">
        <v>28</v>
      </c>
      <c r="D56" s="95" t="s">
        <v>71</v>
      </c>
      <c r="E56" s="96" t="s">
        <v>152</v>
      </c>
      <c r="F56" s="94"/>
      <c r="G56" s="94"/>
      <c r="H56" s="97" t="s">
        <v>41</v>
      </c>
      <c r="I56" s="97" t="s">
        <v>202</v>
      </c>
      <c r="J56" s="107" t="s">
        <v>203</v>
      </c>
      <c r="K56" s="97">
        <v>90000</v>
      </c>
      <c r="L56" s="97">
        <v>90000</v>
      </c>
      <c r="M56" s="93" t="s">
        <v>34</v>
      </c>
      <c r="N56" s="108" t="s">
        <v>35</v>
      </c>
      <c r="O56" s="109" t="s">
        <v>36</v>
      </c>
      <c r="P56" s="96" t="s">
        <v>152</v>
      </c>
      <c r="Q56" s="96" t="s">
        <v>152</v>
      </c>
      <c r="R56" s="114">
        <v>1</v>
      </c>
      <c r="S56" s="114">
        <v>1008</v>
      </c>
      <c r="T56" s="115">
        <v>44927</v>
      </c>
      <c r="U56" s="115">
        <v>45291</v>
      </c>
      <c r="V56" s="116" t="s">
        <v>204</v>
      </c>
    </row>
    <row r="57" ht="55.5" customHeight="1" spans="1:22">
      <c r="A57" s="93">
        <v>51</v>
      </c>
      <c r="B57" s="95" t="s">
        <v>27</v>
      </c>
      <c r="C57" s="95" t="s">
        <v>90</v>
      </c>
      <c r="D57" s="95" t="s">
        <v>91</v>
      </c>
      <c r="E57" s="96" t="s">
        <v>152</v>
      </c>
      <c r="F57" s="94"/>
      <c r="G57" s="94"/>
      <c r="H57" s="97" t="s">
        <v>66</v>
      </c>
      <c r="I57" s="97" t="s">
        <v>205</v>
      </c>
      <c r="J57" s="107" t="s">
        <v>206</v>
      </c>
      <c r="K57" s="97">
        <v>100000</v>
      </c>
      <c r="L57" s="97">
        <v>100000</v>
      </c>
      <c r="M57" s="93" t="s">
        <v>34</v>
      </c>
      <c r="N57" s="108" t="s">
        <v>35</v>
      </c>
      <c r="O57" s="109" t="s">
        <v>36</v>
      </c>
      <c r="P57" s="108" t="s">
        <v>152</v>
      </c>
      <c r="Q57" s="108" t="s">
        <v>152</v>
      </c>
      <c r="R57" s="114">
        <v>1</v>
      </c>
      <c r="S57" s="114">
        <v>982</v>
      </c>
      <c r="T57" s="115">
        <v>45026</v>
      </c>
      <c r="U57" s="115">
        <v>45041</v>
      </c>
      <c r="V57" s="116" t="s">
        <v>207</v>
      </c>
    </row>
    <row r="58" ht="55.5" customHeight="1" spans="1:22">
      <c r="A58" s="93">
        <v>52</v>
      </c>
      <c r="B58" s="95" t="s">
        <v>27</v>
      </c>
      <c r="C58" s="95" t="s">
        <v>28</v>
      </c>
      <c r="D58" s="95" t="s">
        <v>71</v>
      </c>
      <c r="E58" s="96" t="s">
        <v>152</v>
      </c>
      <c r="F58" s="94"/>
      <c r="G58" s="94"/>
      <c r="H58" s="97" t="s">
        <v>66</v>
      </c>
      <c r="I58" s="97" t="s">
        <v>208</v>
      </c>
      <c r="J58" s="107" t="s">
        <v>209</v>
      </c>
      <c r="K58" s="97">
        <v>100000</v>
      </c>
      <c r="L58" s="97">
        <v>100000</v>
      </c>
      <c r="M58" s="93" t="s">
        <v>34</v>
      </c>
      <c r="N58" s="108" t="s">
        <v>35</v>
      </c>
      <c r="O58" s="109" t="s">
        <v>36</v>
      </c>
      <c r="P58" s="96" t="s">
        <v>152</v>
      </c>
      <c r="Q58" s="96" t="s">
        <v>152</v>
      </c>
      <c r="R58" s="114">
        <v>1</v>
      </c>
      <c r="S58" s="114">
        <v>982</v>
      </c>
      <c r="T58" s="115">
        <v>45021</v>
      </c>
      <c r="U58" s="115">
        <v>45036</v>
      </c>
      <c r="V58" s="116" t="s">
        <v>210</v>
      </c>
    </row>
    <row r="59" ht="55.5" customHeight="1" spans="1:22">
      <c r="A59" s="93">
        <v>53</v>
      </c>
      <c r="B59" s="95" t="s">
        <v>27</v>
      </c>
      <c r="C59" s="95" t="s">
        <v>28</v>
      </c>
      <c r="D59" s="95" t="s">
        <v>71</v>
      </c>
      <c r="E59" s="96" t="s">
        <v>152</v>
      </c>
      <c r="F59" s="94"/>
      <c r="G59" s="94"/>
      <c r="H59" s="97" t="s">
        <v>66</v>
      </c>
      <c r="I59" s="97" t="s">
        <v>211</v>
      </c>
      <c r="J59" s="107" t="s">
        <v>212</v>
      </c>
      <c r="K59" s="97">
        <v>100000</v>
      </c>
      <c r="L59" s="97">
        <v>100000</v>
      </c>
      <c r="M59" s="93" t="s">
        <v>34</v>
      </c>
      <c r="N59" s="108" t="s">
        <v>35</v>
      </c>
      <c r="O59" s="109" t="s">
        <v>36</v>
      </c>
      <c r="P59" s="108" t="s">
        <v>152</v>
      </c>
      <c r="Q59" s="108" t="s">
        <v>152</v>
      </c>
      <c r="R59" s="114">
        <v>1</v>
      </c>
      <c r="S59" s="114">
        <v>929</v>
      </c>
      <c r="T59" s="115">
        <v>45153</v>
      </c>
      <c r="U59" s="115">
        <v>45184</v>
      </c>
      <c r="V59" s="116" t="s">
        <v>213</v>
      </c>
    </row>
    <row r="60" ht="55.5" customHeight="1" spans="1:22">
      <c r="A60" s="93">
        <v>54</v>
      </c>
      <c r="B60" s="95" t="s">
        <v>27</v>
      </c>
      <c r="C60" s="95" t="s">
        <v>28</v>
      </c>
      <c r="D60" s="95" t="s">
        <v>71</v>
      </c>
      <c r="E60" s="96" t="s">
        <v>152</v>
      </c>
      <c r="F60" s="94"/>
      <c r="G60" s="94"/>
      <c r="H60" s="97" t="s">
        <v>66</v>
      </c>
      <c r="I60" s="97" t="s">
        <v>214</v>
      </c>
      <c r="J60" s="107" t="s">
        <v>215</v>
      </c>
      <c r="K60" s="97">
        <v>100000</v>
      </c>
      <c r="L60" s="97">
        <v>100000</v>
      </c>
      <c r="M60" s="93" t="s">
        <v>34</v>
      </c>
      <c r="N60" s="108" t="s">
        <v>35</v>
      </c>
      <c r="O60" s="109" t="s">
        <v>36</v>
      </c>
      <c r="P60" s="96" t="s">
        <v>152</v>
      </c>
      <c r="Q60" s="96" t="s">
        <v>152</v>
      </c>
      <c r="R60" s="114">
        <v>1</v>
      </c>
      <c r="S60" s="114">
        <v>1388</v>
      </c>
      <c r="T60" s="115">
        <v>45117</v>
      </c>
      <c r="U60" s="115">
        <v>45148</v>
      </c>
      <c r="V60" s="116" t="s">
        <v>216</v>
      </c>
    </row>
    <row r="61" ht="55.5" customHeight="1" spans="1:22">
      <c r="A61" s="93">
        <v>55</v>
      </c>
      <c r="B61" s="95" t="s">
        <v>27</v>
      </c>
      <c r="C61" s="95" t="s">
        <v>28</v>
      </c>
      <c r="D61" s="95" t="s">
        <v>71</v>
      </c>
      <c r="E61" s="96" t="s">
        <v>152</v>
      </c>
      <c r="F61" s="94"/>
      <c r="G61" s="94"/>
      <c r="H61" s="97" t="s">
        <v>66</v>
      </c>
      <c r="I61" s="97" t="s">
        <v>217</v>
      </c>
      <c r="J61" s="107" t="s">
        <v>218</v>
      </c>
      <c r="K61" s="97">
        <v>100000</v>
      </c>
      <c r="L61" s="97">
        <v>100000</v>
      </c>
      <c r="M61" s="93" t="s">
        <v>34</v>
      </c>
      <c r="N61" s="108" t="s">
        <v>35</v>
      </c>
      <c r="O61" s="109" t="s">
        <v>36</v>
      </c>
      <c r="P61" s="108" t="s">
        <v>152</v>
      </c>
      <c r="Q61" s="108" t="s">
        <v>152</v>
      </c>
      <c r="R61" s="114">
        <v>1</v>
      </c>
      <c r="S61" s="114">
        <v>1410</v>
      </c>
      <c r="T61" s="115">
        <v>45026</v>
      </c>
      <c r="U61" s="115">
        <v>45041</v>
      </c>
      <c r="V61" s="116" t="s">
        <v>219</v>
      </c>
    </row>
    <row r="62" ht="55.5" customHeight="1" spans="1:22">
      <c r="A62" s="93">
        <v>56</v>
      </c>
      <c r="B62" s="95" t="s">
        <v>27</v>
      </c>
      <c r="C62" s="95" t="s">
        <v>28</v>
      </c>
      <c r="D62" s="95" t="s">
        <v>71</v>
      </c>
      <c r="E62" s="96" t="s">
        <v>152</v>
      </c>
      <c r="F62" s="94"/>
      <c r="G62" s="94"/>
      <c r="H62" s="97" t="s">
        <v>66</v>
      </c>
      <c r="I62" s="97" t="s">
        <v>69</v>
      </c>
      <c r="J62" s="107" t="s">
        <v>220</v>
      </c>
      <c r="K62" s="97">
        <v>100000</v>
      </c>
      <c r="L62" s="97">
        <v>100000</v>
      </c>
      <c r="M62" s="93" t="s">
        <v>34</v>
      </c>
      <c r="N62" s="108" t="s">
        <v>35</v>
      </c>
      <c r="O62" s="109" t="s">
        <v>36</v>
      </c>
      <c r="P62" s="96" t="s">
        <v>152</v>
      </c>
      <c r="Q62" s="96" t="s">
        <v>152</v>
      </c>
      <c r="R62" s="114">
        <v>1</v>
      </c>
      <c r="S62" s="114">
        <v>477</v>
      </c>
      <c r="T62" s="115">
        <v>45097</v>
      </c>
      <c r="U62" s="115">
        <v>45104</v>
      </c>
      <c r="V62" s="116" t="s">
        <v>221</v>
      </c>
    </row>
    <row r="63" ht="55.5" customHeight="1" spans="1:22">
      <c r="A63" s="93">
        <v>57</v>
      </c>
      <c r="B63" s="95" t="s">
        <v>27</v>
      </c>
      <c r="C63" s="95" t="s">
        <v>28</v>
      </c>
      <c r="D63" s="95" t="s">
        <v>71</v>
      </c>
      <c r="E63" s="96" t="s">
        <v>152</v>
      </c>
      <c r="F63" s="94"/>
      <c r="G63" s="94"/>
      <c r="H63" s="97" t="s">
        <v>31</v>
      </c>
      <c r="I63" s="97" t="s">
        <v>222</v>
      </c>
      <c r="J63" s="107" t="s">
        <v>223</v>
      </c>
      <c r="K63" s="97">
        <v>100000</v>
      </c>
      <c r="L63" s="97">
        <v>100000</v>
      </c>
      <c r="M63" s="93" t="s">
        <v>34</v>
      </c>
      <c r="N63" s="108" t="s">
        <v>35</v>
      </c>
      <c r="O63" s="109" t="s">
        <v>36</v>
      </c>
      <c r="P63" s="108" t="s">
        <v>152</v>
      </c>
      <c r="Q63" s="108" t="s">
        <v>152</v>
      </c>
      <c r="R63" s="114">
        <v>2</v>
      </c>
      <c r="S63" s="114">
        <v>404</v>
      </c>
      <c r="T63" s="115">
        <v>45139</v>
      </c>
      <c r="U63" s="115">
        <v>45179</v>
      </c>
      <c r="V63" s="116" t="s">
        <v>224</v>
      </c>
    </row>
    <row r="64" ht="55.5" customHeight="1" spans="1:22">
      <c r="A64" s="93">
        <v>58</v>
      </c>
      <c r="B64" s="95" t="s">
        <v>27</v>
      </c>
      <c r="C64" s="95" t="s">
        <v>28</v>
      </c>
      <c r="D64" s="95" t="s">
        <v>71</v>
      </c>
      <c r="E64" s="96" t="s">
        <v>152</v>
      </c>
      <c r="F64" s="94"/>
      <c r="G64" s="94"/>
      <c r="H64" s="97" t="s">
        <v>31</v>
      </c>
      <c r="I64" s="97" t="s">
        <v>225</v>
      </c>
      <c r="J64" s="107" t="s">
        <v>226</v>
      </c>
      <c r="K64" s="97">
        <v>100000</v>
      </c>
      <c r="L64" s="97">
        <v>100000</v>
      </c>
      <c r="M64" s="93" t="s">
        <v>34</v>
      </c>
      <c r="N64" s="108" t="s">
        <v>35</v>
      </c>
      <c r="O64" s="109" t="s">
        <v>36</v>
      </c>
      <c r="P64" s="96" t="s">
        <v>152</v>
      </c>
      <c r="Q64" s="96" t="s">
        <v>152</v>
      </c>
      <c r="R64" s="114">
        <v>2</v>
      </c>
      <c r="S64" s="114">
        <v>400</v>
      </c>
      <c r="T64" s="115">
        <v>45139</v>
      </c>
      <c r="U64" s="115">
        <v>45163</v>
      </c>
      <c r="V64" s="116" t="s">
        <v>227</v>
      </c>
    </row>
    <row r="65" ht="55.5" customHeight="1" spans="1:22">
      <c r="A65" s="93">
        <v>59</v>
      </c>
      <c r="B65" s="95" t="s">
        <v>27</v>
      </c>
      <c r="C65" s="95" t="s">
        <v>28</v>
      </c>
      <c r="D65" s="95" t="s">
        <v>71</v>
      </c>
      <c r="E65" s="96" t="s">
        <v>152</v>
      </c>
      <c r="F65" s="94"/>
      <c r="G65" s="94"/>
      <c r="H65" s="97" t="s">
        <v>31</v>
      </c>
      <c r="I65" s="97" t="s">
        <v>228</v>
      </c>
      <c r="J65" s="107" t="s">
        <v>229</v>
      </c>
      <c r="K65" s="97">
        <v>100000</v>
      </c>
      <c r="L65" s="97">
        <v>100000</v>
      </c>
      <c r="M65" s="93" t="s">
        <v>34</v>
      </c>
      <c r="N65" s="108" t="s">
        <v>35</v>
      </c>
      <c r="O65" s="109" t="s">
        <v>36</v>
      </c>
      <c r="P65" s="108" t="s">
        <v>152</v>
      </c>
      <c r="Q65" s="108" t="s">
        <v>152</v>
      </c>
      <c r="R65" s="114">
        <v>1</v>
      </c>
      <c r="S65" s="114">
        <v>580</v>
      </c>
      <c r="T65" s="115">
        <v>45139</v>
      </c>
      <c r="U65" s="115">
        <v>45163</v>
      </c>
      <c r="V65" s="116" t="s">
        <v>230</v>
      </c>
    </row>
    <row r="66" ht="55.5" customHeight="1" spans="1:22">
      <c r="A66" s="93">
        <v>60</v>
      </c>
      <c r="B66" s="95" t="s">
        <v>27</v>
      </c>
      <c r="C66" s="95" t="s">
        <v>28</v>
      </c>
      <c r="D66" s="95" t="s">
        <v>71</v>
      </c>
      <c r="E66" s="96" t="s">
        <v>152</v>
      </c>
      <c r="F66" s="94"/>
      <c r="G66" s="94"/>
      <c r="H66" s="97" t="s">
        <v>231</v>
      </c>
      <c r="I66" s="97" t="s">
        <v>232</v>
      </c>
      <c r="J66" s="107" t="s">
        <v>233</v>
      </c>
      <c r="K66" s="97">
        <v>100000</v>
      </c>
      <c r="L66" s="97">
        <v>100000</v>
      </c>
      <c r="M66" s="93" t="s">
        <v>34</v>
      </c>
      <c r="N66" s="108" t="s">
        <v>35</v>
      </c>
      <c r="O66" s="109" t="s">
        <v>36</v>
      </c>
      <c r="P66" s="96" t="s">
        <v>152</v>
      </c>
      <c r="Q66" s="96" t="s">
        <v>152</v>
      </c>
      <c r="R66" s="114">
        <v>1</v>
      </c>
      <c r="S66" s="114">
        <v>885</v>
      </c>
      <c r="T66" s="115">
        <v>45021</v>
      </c>
      <c r="U66" s="115">
        <v>45045</v>
      </c>
      <c r="V66" s="116" t="s">
        <v>234</v>
      </c>
    </row>
    <row r="67" ht="55.5" customHeight="1" spans="1:22">
      <c r="A67" s="93">
        <v>61</v>
      </c>
      <c r="B67" s="95" t="s">
        <v>27</v>
      </c>
      <c r="C67" s="95" t="s">
        <v>28</v>
      </c>
      <c r="D67" s="95" t="s">
        <v>71</v>
      </c>
      <c r="E67" s="96" t="s">
        <v>152</v>
      </c>
      <c r="F67" s="94"/>
      <c r="G67" s="94"/>
      <c r="H67" s="97" t="s">
        <v>231</v>
      </c>
      <c r="I67" s="97" t="s">
        <v>235</v>
      </c>
      <c r="J67" s="107" t="s">
        <v>236</v>
      </c>
      <c r="K67" s="97">
        <v>100000</v>
      </c>
      <c r="L67" s="97">
        <v>100000</v>
      </c>
      <c r="M67" s="93" t="s">
        <v>34</v>
      </c>
      <c r="N67" s="108" t="s">
        <v>35</v>
      </c>
      <c r="O67" s="109" t="s">
        <v>36</v>
      </c>
      <c r="P67" s="108" t="s">
        <v>152</v>
      </c>
      <c r="Q67" s="108" t="s">
        <v>152</v>
      </c>
      <c r="R67" s="114">
        <v>1</v>
      </c>
      <c r="S67" s="114"/>
      <c r="T67" s="115">
        <v>45000</v>
      </c>
      <c r="U67" s="115">
        <v>45036</v>
      </c>
      <c r="V67" s="116" t="s">
        <v>237</v>
      </c>
    </row>
    <row r="68" ht="55.5" customHeight="1" spans="1:22">
      <c r="A68" s="93">
        <v>62</v>
      </c>
      <c r="B68" s="95" t="s">
        <v>27</v>
      </c>
      <c r="C68" s="95" t="s">
        <v>28</v>
      </c>
      <c r="D68" s="95" t="s">
        <v>71</v>
      </c>
      <c r="E68" s="96" t="s">
        <v>152</v>
      </c>
      <c r="F68" s="94"/>
      <c r="G68" s="94"/>
      <c r="H68" s="97" t="s">
        <v>231</v>
      </c>
      <c r="I68" s="97" t="s">
        <v>238</v>
      </c>
      <c r="J68" s="107" t="s">
        <v>239</v>
      </c>
      <c r="K68" s="97">
        <v>90000</v>
      </c>
      <c r="L68" s="97">
        <v>90000</v>
      </c>
      <c r="M68" s="93" t="s">
        <v>34</v>
      </c>
      <c r="N68" s="108" t="s">
        <v>35</v>
      </c>
      <c r="O68" s="109" t="s">
        <v>36</v>
      </c>
      <c r="P68" s="96" t="s">
        <v>152</v>
      </c>
      <c r="Q68" s="96" t="s">
        <v>152</v>
      </c>
      <c r="R68" s="114">
        <v>1</v>
      </c>
      <c r="S68" s="114">
        <v>120</v>
      </c>
      <c r="T68" s="115">
        <v>45061</v>
      </c>
      <c r="U68" s="115">
        <v>45076</v>
      </c>
      <c r="V68" s="116" t="s">
        <v>240</v>
      </c>
    </row>
    <row r="69" ht="55.5" customHeight="1" spans="1:22">
      <c r="A69" s="93">
        <v>63</v>
      </c>
      <c r="B69" s="95" t="s">
        <v>27</v>
      </c>
      <c r="C69" s="95" t="s">
        <v>28</v>
      </c>
      <c r="D69" s="95" t="s">
        <v>71</v>
      </c>
      <c r="E69" s="96" t="s">
        <v>152</v>
      </c>
      <c r="F69" s="94"/>
      <c r="G69" s="94"/>
      <c r="H69" s="97" t="s">
        <v>231</v>
      </c>
      <c r="I69" s="97" t="s">
        <v>241</v>
      </c>
      <c r="J69" s="107" t="s">
        <v>242</v>
      </c>
      <c r="K69" s="97">
        <v>90000</v>
      </c>
      <c r="L69" s="97">
        <v>90000</v>
      </c>
      <c r="M69" s="93" t="s">
        <v>34</v>
      </c>
      <c r="N69" s="108" t="s">
        <v>35</v>
      </c>
      <c r="O69" s="109" t="s">
        <v>36</v>
      </c>
      <c r="P69" s="108" t="s">
        <v>152</v>
      </c>
      <c r="Q69" s="108" t="s">
        <v>152</v>
      </c>
      <c r="R69" s="114">
        <v>1</v>
      </c>
      <c r="S69" s="114">
        <v>303</v>
      </c>
      <c r="T69" s="115">
        <v>45017</v>
      </c>
      <c r="U69" s="115">
        <v>45036</v>
      </c>
      <c r="V69" s="116" t="s">
        <v>243</v>
      </c>
    </row>
    <row r="70" ht="55.5" customHeight="1" spans="1:22">
      <c r="A70" s="93">
        <v>64</v>
      </c>
      <c r="B70" s="95" t="s">
        <v>27</v>
      </c>
      <c r="C70" s="95" t="s">
        <v>28</v>
      </c>
      <c r="D70" s="95" t="s">
        <v>71</v>
      </c>
      <c r="E70" s="96" t="s">
        <v>152</v>
      </c>
      <c r="F70" s="94"/>
      <c r="G70" s="94"/>
      <c r="H70" s="97" t="s">
        <v>244</v>
      </c>
      <c r="I70" s="97" t="s">
        <v>245</v>
      </c>
      <c r="J70" s="107" t="s">
        <v>246</v>
      </c>
      <c r="K70" s="97">
        <v>100000</v>
      </c>
      <c r="L70" s="97">
        <v>100000</v>
      </c>
      <c r="M70" s="93" t="s">
        <v>34</v>
      </c>
      <c r="N70" s="108" t="s">
        <v>35</v>
      </c>
      <c r="O70" s="109" t="s">
        <v>36</v>
      </c>
      <c r="P70" s="96" t="s">
        <v>152</v>
      </c>
      <c r="Q70" s="96" t="s">
        <v>152</v>
      </c>
      <c r="R70" s="114">
        <v>1</v>
      </c>
      <c r="S70" s="114">
        <v>968</v>
      </c>
      <c r="T70" s="115">
        <v>45189</v>
      </c>
      <c r="U70" s="115">
        <v>45209</v>
      </c>
      <c r="V70" s="116" t="s">
        <v>247</v>
      </c>
    </row>
    <row r="71" ht="55.5" customHeight="1" spans="1:22">
      <c r="A71" s="93">
        <v>65</v>
      </c>
      <c r="B71" s="95" t="s">
        <v>27</v>
      </c>
      <c r="C71" s="95" t="s">
        <v>28</v>
      </c>
      <c r="D71" s="95" t="s">
        <v>71</v>
      </c>
      <c r="E71" s="96" t="s">
        <v>152</v>
      </c>
      <c r="F71" s="94"/>
      <c r="G71" s="94"/>
      <c r="H71" s="97" t="s">
        <v>77</v>
      </c>
      <c r="I71" s="97" t="s">
        <v>78</v>
      </c>
      <c r="J71" s="107" t="s">
        <v>248</v>
      </c>
      <c r="K71" s="97">
        <v>90000</v>
      </c>
      <c r="L71" s="97">
        <v>90000</v>
      </c>
      <c r="M71" s="93" t="s">
        <v>34</v>
      </c>
      <c r="N71" s="108" t="s">
        <v>35</v>
      </c>
      <c r="O71" s="109" t="s">
        <v>36</v>
      </c>
      <c r="P71" s="108" t="s">
        <v>152</v>
      </c>
      <c r="Q71" s="108" t="s">
        <v>152</v>
      </c>
      <c r="R71" s="114">
        <v>1</v>
      </c>
      <c r="S71" s="114">
        <v>1267</v>
      </c>
      <c r="T71" s="115">
        <v>45079</v>
      </c>
      <c r="U71" s="115">
        <v>45148</v>
      </c>
      <c r="V71" s="116" t="s">
        <v>249</v>
      </c>
    </row>
    <row r="72" ht="55.5" customHeight="1" spans="1:22">
      <c r="A72" s="93">
        <v>66</v>
      </c>
      <c r="B72" s="95" t="s">
        <v>27</v>
      </c>
      <c r="C72" s="95" t="s">
        <v>28</v>
      </c>
      <c r="D72" s="95" t="s">
        <v>71</v>
      </c>
      <c r="E72" s="96" t="s">
        <v>152</v>
      </c>
      <c r="F72" s="94"/>
      <c r="G72" s="94"/>
      <c r="H72" s="97" t="s">
        <v>77</v>
      </c>
      <c r="I72" s="97" t="s">
        <v>250</v>
      </c>
      <c r="J72" s="107" t="s">
        <v>251</v>
      </c>
      <c r="K72" s="97">
        <v>100000</v>
      </c>
      <c r="L72" s="97">
        <v>100000</v>
      </c>
      <c r="M72" s="93" t="s">
        <v>34</v>
      </c>
      <c r="N72" s="108" t="s">
        <v>35</v>
      </c>
      <c r="O72" s="109" t="s">
        <v>36</v>
      </c>
      <c r="P72" s="96" t="s">
        <v>152</v>
      </c>
      <c r="Q72" s="96" t="s">
        <v>152</v>
      </c>
      <c r="R72" s="114">
        <v>1</v>
      </c>
      <c r="S72" s="114">
        <v>360</v>
      </c>
      <c r="T72" s="115">
        <v>45048</v>
      </c>
      <c r="U72" s="115">
        <v>45109</v>
      </c>
      <c r="V72" s="116" t="s">
        <v>252</v>
      </c>
    </row>
    <row r="73" ht="55.5" customHeight="1" spans="1:22">
      <c r="A73" s="93">
        <v>67</v>
      </c>
      <c r="B73" s="95" t="s">
        <v>27</v>
      </c>
      <c r="C73" s="95" t="s">
        <v>28</v>
      </c>
      <c r="D73" s="95" t="s">
        <v>71</v>
      </c>
      <c r="E73" s="96" t="s">
        <v>152</v>
      </c>
      <c r="F73" s="94"/>
      <c r="G73" s="94"/>
      <c r="H73" s="97" t="s">
        <v>77</v>
      </c>
      <c r="I73" s="97" t="s">
        <v>253</v>
      </c>
      <c r="J73" s="107" t="s">
        <v>254</v>
      </c>
      <c r="K73" s="97">
        <v>90000</v>
      </c>
      <c r="L73" s="97">
        <v>90000</v>
      </c>
      <c r="M73" s="93" t="s">
        <v>34</v>
      </c>
      <c r="N73" s="108" t="s">
        <v>35</v>
      </c>
      <c r="O73" s="109" t="s">
        <v>36</v>
      </c>
      <c r="P73" s="108" t="s">
        <v>152</v>
      </c>
      <c r="Q73" s="108" t="s">
        <v>152</v>
      </c>
      <c r="R73" s="114">
        <v>1</v>
      </c>
      <c r="S73" s="114">
        <v>270</v>
      </c>
      <c r="T73" s="115">
        <v>45085</v>
      </c>
      <c r="U73" s="115">
        <v>45115</v>
      </c>
      <c r="V73" s="116" t="s">
        <v>255</v>
      </c>
    </row>
    <row r="74" ht="55.5" customHeight="1" spans="1:22">
      <c r="A74" s="93">
        <v>68</v>
      </c>
      <c r="B74" s="95" t="s">
        <v>27</v>
      </c>
      <c r="C74" s="95" t="s">
        <v>28</v>
      </c>
      <c r="D74" s="95" t="s">
        <v>71</v>
      </c>
      <c r="E74" s="96" t="s">
        <v>152</v>
      </c>
      <c r="F74" s="94"/>
      <c r="G74" s="94"/>
      <c r="H74" s="97" t="s">
        <v>138</v>
      </c>
      <c r="I74" s="97" t="s">
        <v>256</v>
      </c>
      <c r="J74" s="107" t="s">
        <v>257</v>
      </c>
      <c r="K74" s="97">
        <v>90000</v>
      </c>
      <c r="L74" s="97">
        <v>90000</v>
      </c>
      <c r="M74" s="93" t="s">
        <v>34</v>
      </c>
      <c r="N74" s="108" t="s">
        <v>35</v>
      </c>
      <c r="O74" s="109" t="s">
        <v>36</v>
      </c>
      <c r="P74" s="96" t="s">
        <v>152</v>
      </c>
      <c r="Q74" s="96" t="s">
        <v>152</v>
      </c>
      <c r="R74" s="114">
        <v>1</v>
      </c>
      <c r="S74" s="114">
        <v>943</v>
      </c>
      <c r="T74" s="115">
        <v>45123</v>
      </c>
      <c r="U74" s="115">
        <v>45185</v>
      </c>
      <c r="V74" s="116" t="s">
        <v>258</v>
      </c>
    </row>
    <row r="75" ht="55.5" customHeight="1" spans="1:22">
      <c r="A75" s="93">
        <v>69</v>
      </c>
      <c r="B75" s="95" t="s">
        <v>27</v>
      </c>
      <c r="C75" s="95" t="s">
        <v>28</v>
      </c>
      <c r="D75" s="95" t="s">
        <v>71</v>
      </c>
      <c r="E75" s="96" t="s">
        <v>152</v>
      </c>
      <c r="F75" s="94"/>
      <c r="G75" s="94"/>
      <c r="H75" s="97" t="s">
        <v>138</v>
      </c>
      <c r="I75" s="97" t="s">
        <v>259</v>
      </c>
      <c r="J75" s="107" t="s">
        <v>260</v>
      </c>
      <c r="K75" s="97">
        <v>90000</v>
      </c>
      <c r="L75" s="97">
        <v>90000</v>
      </c>
      <c r="M75" s="93" t="s">
        <v>34</v>
      </c>
      <c r="N75" s="108" t="s">
        <v>35</v>
      </c>
      <c r="O75" s="109" t="s">
        <v>36</v>
      </c>
      <c r="P75" s="108" t="s">
        <v>152</v>
      </c>
      <c r="Q75" s="108" t="s">
        <v>152</v>
      </c>
      <c r="R75" s="114">
        <v>1</v>
      </c>
      <c r="S75" s="114">
        <v>1270</v>
      </c>
      <c r="T75" s="115">
        <v>45170</v>
      </c>
      <c r="U75" s="115">
        <v>45209</v>
      </c>
      <c r="V75" s="116" t="s">
        <v>261</v>
      </c>
    </row>
    <row r="76" ht="55.5" customHeight="1" spans="1:22">
      <c r="A76" s="93">
        <v>70</v>
      </c>
      <c r="B76" s="95" t="s">
        <v>27</v>
      </c>
      <c r="C76" s="95" t="s">
        <v>28</v>
      </c>
      <c r="D76" s="95" t="s">
        <v>71</v>
      </c>
      <c r="E76" s="96" t="s">
        <v>152</v>
      </c>
      <c r="F76" s="94"/>
      <c r="G76" s="94"/>
      <c r="H76" s="97" t="s">
        <v>138</v>
      </c>
      <c r="I76" s="97" t="s">
        <v>262</v>
      </c>
      <c r="J76" s="107" t="s">
        <v>263</v>
      </c>
      <c r="K76" s="97">
        <v>100000</v>
      </c>
      <c r="L76" s="97">
        <v>100000</v>
      </c>
      <c r="M76" s="93" t="s">
        <v>34</v>
      </c>
      <c r="N76" s="108" t="s">
        <v>35</v>
      </c>
      <c r="O76" s="109" t="s">
        <v>36</v>
      </c>
      <c r="P76" s="96" t="s">
        <v>152</v>
      </c>
      <c r="Q76" s="96" t="s">
        <v>152</v>
      </c>
      <c r="R76" s="114">
        <v>1</v>
      </c>
      <c r="S76" s="114">
        <v>837</v>
      </c>
      <c r="T76" s="115">
        <v>45108</v>
      </c>
      <c r="U76" s="115">
        <v>45139</v>
      </c>
      <c r="V76" s="116" t="s">
        <v>264</v>
      </c>
    </row>
    <row r="77" ht="55.5" customHeight="1" spans="1:22">
      <c r="A77" s="93">
        <v>71</v>
      </c>
      <c r="B77" s="95" t="s">
        <v>27</v>
      </c>
      <c r="C77" s="95" t="s">
        <v>28</v>
      </c>
      <c r="D77" s="95" t="s">
        <v>71</v>
      </c>
      <c r="E77" s="96" t="s">
        <v>152</v>
      </c>
      <c r="F77" s="94"/>
      <c r="G77" s="94"/>
      <c r="H77" s="97" t="s">
        <v>138</v>
      </c>
      <c r="I77" s="97" t="s">
        <v>139</v>
      </c>
      <c r="J77" s="107" t="s">
        <v>265</v>
      </c>
      <c r="K77" s="97">
        <v>100000</v>
      </c>
      <c r="L77" s="97">
        <v>100000</v>
      </c>
      <c r="M77" s="93" t="s">
        <v>34</v>
      </c>
      <c r="N77" s="108" t="s">
        <v>35</v>
      </c>
      <c r="O77" s="109" t="s">
        <v>36</v>
      </c>
      <c r="P77" s="108" t="s">
        <v>152</v>
      </c>
      <c r="Q77" s="108" t="s">
        <v>152</v>
      </c>
      <c r="R77" s="114">
        <v>1</v>
      </c>
      <c r="S77" s="114">
        <v>1609</v>
      </c>
      <c r="T77" s="115">
        <v>45139</v>
      </c>
      <c r="U77" s="115">
        <v>45179</v>
      </c>
      <c r="V77" s="116" t="s">
        <v>266</v>
      </c>
    </row>
    <row r="78" ht="55.5" customHeight="1" spans="1:22">
      <c r="A78" s="93">
        <v>72</v>
      </c>
      <c r="B78" s="95" t="s">
        <v>27</v>
      </c>
      <c r="C78" s="95" t="s">
        <v>28</v>
      </c>
      <c r="D78" s="95" t="s">
        <v>71</v>
      </c>
      <c r="E78" s="96" t="s">
        <v>152</v>
      </c>
      <c r="F78" s="94"/>
      <c r="G78" s="94"/>
      <c r="H78" s="97" t="s">
        <v>82</v>
      </c>
      <c r="I78" s="97" t="s">
        <v>267</v>
      </c>
      <c r="J78" s="107" t="s">
        <v>268</v>
      </c>
      <c r="K78" s="97">
        <v>90000</v>
      </c>
      <c r="L78" s="97">
        <v>90000</v>
      </c>
      <c r="M78" s="93" t="s">
        <v>34</v>
      </c>
      <c r="N78" s="108" t="s">
        <v>35</v>
      </c>
      <c r="O78" s="109" t="s">
        <v>36</v>
      </c>
      <c r="P78" s="96" t="s">
        <v>152</v>
      </c>
      <c r="Q78" s="96" t="s">
        <v>152</v>
      </c>
      <c r="R78" s="114">
        <v>1</v>
      </c>
      <c r="S78" s="114">
        <v>2983</v>
      </c>
      <c r="T78" s="115">
        <v>45097</v>
      </c>
      <c r="U78" s="115">
        <v>45127</v>
      </c>
      <c r="V78" s="116" t="s">
        <v>269</v>
      </c>
    </row>
    <row r="79" ht="55.5" customHeight="1" spans="1:22">
      <c r="A79" s="93">
        <v>73</v>
      </c>
      <c r="B79" s="95" t="s">
        <v>27</v>
      </c>
      <c r="C79" s="95" t="s">
        <v>28</v>
      </c>
      <c r="D79" s="95" t="s">
        <v>71</v>
      </c>
      <c r="E79" s="96" t="s">
        <v>152</v>
      </c>
      <c r="F79" s="94"/>
      <c r="G79" s="94"/>
      <c r="H79" s="97" t="s">
        <v>82</v>
      </c>
      <c r="I79" s="97" t="s">
        <v>267</v>
      </c>
      <c r="J79" s="107" t="s">
        <v>270</v>
      </c>
      <c r="K79" s="97">
        <v>100000</v>
      </c>
      <c r="L79" s="97">
        <v>100000</v>
      </c>
      <c r="M79" s="93" t="s">
        <v>34</v>
      </c>
      <c r="N79" s="108" t="s">
        <v>35</v>
      </c>
      <c r="O79" s="109" t="s">
        <v>36</v>
      </c>
      <c r="P79" s="108" t="s">
        <v>152</v>
      </c>
      <c r="Q79" s="108" t="s">
        <v>152</v>
      </c>
      <c r="R79" s="114">
        <v>1</v>
      </c>
      <c r="S79" s="114">
        <v>2983</v>
      </c>
      <c r="T79" s="115">
        <v>45093</v>
      </c>
      <c r="U79" s="115">
        <v>45107</v>
      </c>
      <c r="V79" s="116" t="s">
        <v>271</v>
      </c>
    </row>
    <row r="80" ht="55.5" customHeight="1" spans="1:22">
      <c r="A80" s="93">
        <v>74</v>
      </c>
      <c r="B80" s="95" t="s">
        <v>27</v>
      </c>
      <c r="C80" s="95" t="s">
        <v>28</v>
      </c>
      <c r="D80" s="95" t="s">
        <v>71</v>
      </c>
      <c r="E80" s="96" t="s">
        <v>152</v>
      </c>
      <c r="F80" s="94"/>
      <c r="G80" s="94"/>
      <c r="H80" s="97" t="s">
        <v>82</v>
      </c>
      <c r="I80" s="97" t="s">
        <v>126</v>
      </c>
      <c r="J80" s="107" t="s">
        <v>272</v>
      </c>
      <c r="K80" s="97">
        <v>100000</v>
      </c>
      <c r="L80" s="97">
        <v>100000</v>
      </c>
      <c r="M80" s="93" t="s">
        <v>34</v>
      </c>
      <c r="N80" s="108" t="s">
        <v>35</v>
      </c>
      <c r="O80" s="109" t="s">
        <v>36</v>
      </c>
      <c r="P80" s="96" t="s">
        <v>152</v>
      </c>
      <c r="Q80" s="96" t="s">
        <v>152</v>
      </c>
      <c r="R80" s="114">
        <v>1</v>
      </c>
      <c r="S80" s="114">
        <v>1096</v>
      </c>
      <c r="T80" s="115">
        <v>45137</v>
      </c>
      <c r="U80" s="115">
        <v>45199</v>
      </c>
      <c r="V80" s="116" t="s">
        <v>273</v>
      </c>
    </row>
    <row r="81" ht="55.5" customHeight="1" spans="1:22">
      <c r="A81" s="93">
        <v>75</v>
      </c>
      <c r="B81" s="95" t="s">
        <v>27</v>
      </c>
      <c r="C81" s="95" t="s">
        <v>28</v>
      </c>
      <c r="D81" s="95" t="s">
        <v>71</v>
      </c>
      <c r="E81" s="96" t="s">
        <v>152</v>
      </c>
      <c r="F81" s="94"/>
      <c r="G81" s="94"/>
      <c r="H81" s="97" t="s">
        <v>82</v>
      </c>
      <c r="I81" s="97" t="s">
        <v>274</v>
      </c>
      <c r="J81" s="107" t="s">
        <v>275</v>
      </c>
      <c r="K81" s="97">
        <v>100000</v>
      </c>
      <c r="L81" s="97">
        <v>100000</v>
      </c>
      <c r="M81" s="93" t="s">
        <v>34</v>
      </c>
      <c r="N81" s="108" t="s">
        <v>35</v>
      </c>
      <c r="O81" s="109" t="s">
        <v>36</v>
      </c>
      <c r="P81" s="108" t="s">
        <v>152</v>
      </c>
      <c r="Q81" s="108" t="s">
        <v>152</v>
      </c>
      <c r="R81" s="114">
        <v>1</v>
      </c>
      <c r="S81" s="114">
        <v>1102</v>
      </c>
      <c r="T81" s="115">
        <v>45122</v>
      </c>
      <c r="U81" s="115">
        <v>45184</v>
      </c>
      <c r="V81" s="116" t="s">
        <v>276</v>
      </c>
    </row>
    <row r="82" ht="55.5" customHeight="1" spans="1:22">
      <c r="A82" s="93">
        <v>76</v>
      </c>
      <c r="B82" s="95" t="s">
        <v>27</v>
      </c>
      <c r="C82" s="95" t="s">
        <v>28</v>
      </c>
      <c r="D82" s="95" t="s">
        <v>71</v>
      </c>
      <c r="E82" s="96" t="s">
        <v>152</v>
      </c>
      <c r="F82" s="94"/>
      <c r="G82" s="94"/>
      <c r="H82" s="97" t="s">
        <v>277</v>
      </c>
      <c r="I82" s="97" t="s">
        <v>278</v>
      </c>
      <c r="J82" s="107" t="s">
        <v>279</v>
      </c>
      <c r="K82" s="97">
        <v>100000</v>
      </c>
      <c r="L82" s="97">
        <v>100000</v>
      </c>
      <c r="M82" s="93" t="s">
        <v>34</v>
      </c>
      <c r="N82" s="108" t="s">
        <v>35</v>
      </c>
      <c r="O82" s="109" t="s">
        <v>36</v>
      </c>
      <c r="P82" s="96" t="s">
        <v>152</v>
      </c>
      <c r="Q82" s="96" t="s">
        <v>152</v>
      </c>
      <c r="R82" s="114">
        <v>1</v>
      </c>
      <c r="S82" s="114">
        <v>1309</v>
      </c>
      <c r="T82" s="115">
        <v>45125</v>
      </c>
      <c r="U82" s="115">
        <v>45146</v>
      </c>
      <c r="V82" s="116" t="s">
        <v>280</v>
      </c>
    </row>
    <row r="83" ht="55.5" customHeight="1" spans="1:22">
      <c r="A83" s="93">
        <v>77</v>
      </c>
      <c r="B83" s="95" t="s">
        <v>27</v>
      </c>
      <c r="C83" s="95" t="s">
        <v>28</v>
      </c>
      <c r="D83" s="95" t="s">
        <v>71</v>
      </c>
      <c r="E83" s="96" t="s">
        <v>152</v>
      </c>
      <c r="F83" s="94"/>
      <c r="G83" s="94"/>
      <c r="H83" s="97" t="s">
        <v>277</v>
      </c>
      <c r="I83" s="97" t="s">
        <v>281</v>
      </c>
      <c r="J83" s="107" t="s">
        <v>282</v>
      </c>
      <c r="K83" s="97">
        <v>100000</v>
      </c>
      <c r="L83" s="97">
        <v>100000</v>
      </c>
      <c r="M83" s="93" t="s">
        <v>34</v>
      </c>
      <c r="N83" s="108" t="s">
        <v>35</v>
      </c>
      <c r="O83" s="109" t="s">
        <v>36</v>
      </c>
      <c r="P83" s="108" t="s">
        <v>152</v>
      </c>
      <c r="Q83" s="108" t="s">
        <v>152</v>
      </c>
      <c r="R83" s="114">
        <v>1</v>
      </c>
      <c r="S83" s="114">
        <v>281</v>
      </c>
      <c r="T83" s="115">
        <v>45148</v>
      </c>
      <c r="U83" s="115">
        <v>45179</v>
      </c>
      <c r="V83" s="116" t="s">
        <v>283</v>
      </c>
    </row>
    <row r="84" ht="55.5" customHeight="1" spans="1:22">
      <c r="A84" s="93">
        <v>78</v>
      </c>
      <c r="B84" s="95" t="s">
        <v>27</v>
      </c>
      <c r="C84" s="95" t="s">
        <v>28</v>
      </c>
      <c r="D84" s="95" t="s">
        <v>71</v>
      </c>
      <c r="E84" s="96" t="s">
        <v>152</v>
      </c>
      <c r="F84" s="94"/>
      <c r="G84" s="94"/>
      <c r="H84" s="97" t="s">
        <v>277</v>
      </c>
      <c r="I84" s="97" t="s">
        <v>284</v>
      </c>
      <c r="J84" s="107" t="s">
        <v>285</v>
      </c>
      <c r="K84" s="97">
        <v>100000</v>
      </c>
      <c r="L84" s="97">
        <v>100000</v>
      </c>
      <c r="M84" s="93" t="s">
        <v>34</v>
      </c>
      <c r="N84" s="108" t="s">
        <v>35</v>
      </c>
      <c r="O84" s="109" t="s">
        <v>36</v>
      </c>
      <c r="P84" s="96" t="s">
        <v>152</v>
      </c>
      <c r="Q84" s="96" t="s">
        <v>152</v>
      </c>
      <c r="R84" s="114">
        <v>1</v>
      </c>
      <c r="S84" s="114">
        <v>91</v>
      </c>
      <c r="T84" s="115">
        <v>45148</v>
      </c>
      <c r="U84" s="115">
        <v>45179</v>
      </c>
      <c r="V84" s="116" t="s">
        <v>286</v>
      </c>
    </row>
    <row r="85" ht="68" customHeight="1" spans="1:22">
      <c r="A85" s="93">
        <v>79</v>
      </c>
      <c r="B85" s="95" t="s">
        <v>27</v>
      </c>
      <c r="C85" s="95" t="s">
        <v>28</v>
      </c>
      <c r="D85" s="95" t="s">
        <v>71</v>
      </c>
      <c r="E85" s="96" t="s">
        <v>152</v>
      </c>
      <c r="F85" s="94"/>
      <c r="G85" s="94"/>
      <c r="H85" s="97" t="s">
        <v>277</v>
      </c>
      <c r="I85" s="97" t="s">
        <v>287</v>
      </c>
      <c r="J85" s="107" t="s">
        <v>288</v>
      </c>
      <c r="K85" s="97">
        <v>100000</v>
      </c>
      <c r="L85" s="97">
        <v>100000</v>
      </c>
      <c r="M85" s="93" t="s">
        <v>34</v>
      </c>
      <c r="N85" s="108" t="s">
        <v>35</v>
      </c>
      <c r="O85" s="109" t="s">
        <v>36</v>
      </c>
      <c r="P85" s="108" t="s">
        <v>152</v>
      </c>
      <c r="Q85" s="108" t="s">
        <v>152</v>
      </c>
      <c r="R85" s="114">
        <v>1</v>
      </c>
      <c r="S85" s="114">
        <v>1187</v>
      </c>
      <c r="T85" s="115">
        <v>45096</v>
      </c>
      <c r="U85" s="115">
        <v>45110</v>
      </c>
      <c r="V85" s="116" t="s">
        <v>289</v>
      </c>
    </row>
    <row r="86" ht="64" customHeight="1" spans="1:22">
      <c r="A86" s="93">
        <v>80</v>
      </c>
      <c r="B86" s="95" t="s">
        <v>27</v>
      </c>
      <c r="C86" s="95" t="s">
        <v>28</v>
      </c>
      <c r="D86" s="95" t="s">
        <v>71</v>
      </c>
      <c r="E86" s="96" t="s">
        <v>152</v>
      </c>
      <c r="F86" s="94"/>
      <c r="G86" s="94"/>
      <c r="H86" s="97" t="s">
        <v>277</v>
      </c>
      <c r="I86" s="97" t="s">
        <v>290</v>
      </c>
      <c r="J86" s="107" t="s">
        <v>291</v>
      </c>
      <c r="K86" s="97">
        <v>100000</v>
      </c>
      <c r="L86" s="97">
        <v>100000</v>
      </c>
      <c r="M86" s="93" t="s">
        <v>34</v>
      </c>
      <c r="N86" s="108" t="s">
        <v>35</v>
      </c>
      <c r="O86" s="109" t="s">
        <v>36</v>
      </c>
      <c r="P86" s="96" t="s">
        <v>152</v>
      </c>
      <c r="Q86" s="96" t="s">
        <v>152</v>
      </c>
      <c r="R86" s="114">
        <v>1</v>
      </c>
      <c r="S86" s="114">
        <v>235</v>
      </c>
      <c r="T86" s="115">
        <v>45085</v>
      </c>
      <c r="U86" s="115">
        <v>45113</v>
      </c>
      <c r="V86" s="116" t="s">
        <v>292</v>
      </c>
    </row>
    <row r="87" ht="64" customHeight="1" spans="1:22">
      <c r="A87" s="93">
        <v>81</v>
      </c>
      <c r="B87" s="95" t="s">
        <v>27</v>
      </c>
      <c r="C87" s="95" t="s">
        <v>28</v>
      </c>
      <c r="D87" s="95" t="s">
        <v>71</v>
      </c>
      <c r="E87" s="96" t="s">
        <v>152</v>
      </c>
      <c r="F87" s="94"/>
      <c r="G87" s="94"/>
      <c r="H87" s="97" t="s">
        <v>293</v>
      </c>
      <c r="I87" s="97" t="s">
        <v>294</v>
      </c>
      <c r="J87" s="107" t="s">
        <v>295</v>
      </c>
      <c r="K87" s="97">
        <v>100000</v>
      </c>
      <c r="L87" s="97">
        <v>100000</v>
      </c>
      <c r="M87" s="93" t="s">
        <v>34</v>
      </c>
      <c r="N87" s="108" t="s">
        <v>35</v>
      </c>
      <c r="O87" s="109" t="s">
        <v>36</v>
      </c>
      <c r="P87" s="108" t="s">
        <v>152</v>
      </c>
      <c r="Q87" s="108" t="s">
        <v>152</v>
      </c>
      <c r="R87" s="114">
        <v>1</v>
      </c>
      <c r="S87" s="114">
        <v>415</v>
      </c>
      <c r="T87" s="115">
        <v>45066</v>
      </c>
      <c r="U87" s="115">
        <v>45097</v>
      </c>
      <c r="V87" s="116" t="s">
        <v>296</v>
      </c>
    </row>
    <row r="88" ht="66" customHeight="1" spans="1:22">
      <c r="A88" s="93">
        <v>82</v>
      </c>
      <c r="B88" s="95" t="s">
        <v>27</v>
      </c>
      <c r="C88" s="95" t="s">
        <v>28</v>
      </c>
      <c r="D88" s="95" t="s">
        <v>71</v>
      </c>
      <c r="E88" s="96" t="s">
        <v>152</v>
      </c>
      <c r="F88" s="94"/>
      <c r="G88" s="94"/>
      <c r="H88" s="97" t="s">
        <v>293</v>
      </c>
      <c r="I88" s="97" t="s">
        <v>297</v>
      </c>
      <c r="J88" s="107" t="s">
        <v>298</v>
      </c>
      <c r="K88" s="97">
        <v>90000</v>
      </c>
      <c r="L88" s="97">
        <v>90000</v>
      </c>
      <c r="M88" s="93" t="s">
        <v>34</v>
      </c>
      <c r="N88" s="108" t="s">
        <v>35</v>
      </c>
      <c r="O88" s="109" t="s">
        <v>36</v>
      </c>
      <c r="P88" s="96" t="s">
        <v>152</v>
      </c>
      <c r="Q88" s="96" t="s">
        <v>152</v>
      </c>
      <c r="R88" s="114">
        <v>1</v>
      </c>
      <c r="S88" s="114">
        <v>1310</v>
      </c>
      <c r="T88" s="115">
        <v>45219</v>
      </c>
      <c r="U88" s="115">
        <v>45240</v>
      </c>
      <c r="V88" s="116" t="s">
        <v>299</v>
      </c>
    </row>
    <row r="89" ht="66" customHeight="1" spans="1:22">
      <c r="A89" s="93">
        <v>83</v>
      </c>
      <c r="B89" s="95" t="s">
        <v>27</v>
      </c>
      <c r="C89" s="95" t="s">
        <v>28</v>
      </c>
      <c r="D89" s="95" t="s">
        <v>71</v>
      </c>
      <c r="E89" s="96" t="s">
        <v>152</v>
      </c>
      <c r="F89" s="94"/>
      <c r="G89" s="94"/>
      <c r="H89" s="97" t="s">
        <v>293</v>
      </c>
      <c r="I89" s="97" t="s">
        <v>300</v>
      </c>
      <c r="J89" s="107" t="s">
        <v>301</v>
      </c>
      <c r="K89" s="97">
        <v>100000</v>
      </c>
      <c r="L89" s="97">
        <v>100000</v>
      </c>
      <c r="M89" s="93" t="s">
        <v>34</v>
      </c>
      <c r="N89" s="108" t="s">
        <v>35</v>
      </c>
      <c r="O89" s="109" t="s">
        <v>36</v>
      </c>
      <c r="P89" s="108" t="s">
        <v>152</v>
      </c>
      <c r="Q89" s="108" t="s">
        <v>152</v>
      </c>
      <c r="R89" s="114">
        <v>1</v>
      </c>
      <c r="S89" s="114">
        <v>551</v>
      </c>
      <c r="T89" s="115">
        <v>45189</v>
      </c>
      <c r="U89" s="115">
        <v>45229</v>
      </c>
      <c r="V89" s="116" t="s">
        <v>302</v>
      </c>
    </row>
    <row r="90" ht="70" customHeight="1" spans="1:22">
      <c r="A90" s="93">
        <v>84</v>
      </c>
      <c r="B90" s="95" t="s">
        <v>27</v>
      </c>
      <c r="C90" s="95" t="s">
        <v>28</v>
      </c>
      <c r="D90" s="95" t="s">
        <v>71</v>
      </c>
      <c r="E90" s="96" t="s">
        <v>152</v>
      </c>
      <c r="F90" s="94"/>
      <c r="G90" s="94"/>
      <c r="H90" s="97" t="s">
        <v>293</v>
      </c>
      <c r="I90" s="97" t="s">
        <v>294</v>
      </c>
      <c r="J90" s="107" t="s">
        <v>303</v>
      </c>
      <c r="K90" s="97">
        <v>100000</v>
      </c>
      <c r="L90" s="97">
        <v>100000</v>
      </c>
      <c r="M90" s="93" t="s">
        <v>34</v>
      </c>
      <c r="N90" s="108" t="s">
        <v>35</v>
      </c>
      <c r="O90" s="109" t="s">
        <v>36</v>
      </c>
      <c r="P90" s="96" t="s">
        <v>152</v>
      </c>
      <c r="Q90" s="96" t="s">
        <v>152</v>
      </c>
      <c r="R90" s="114">
        <v>1</v>
      </c>
      <c r="S90" s="114">
        <v>300</v>
      </c>
      <c r="T90" s="115">
        <v>45117</v>
      </c>
      <c r="U90" s="115">
        <v>45209</v>
      </c>
      <c r="V90" s="116" t="s">
        <v>304</v>
      </c>
    </row>
    <row r="91" ht="95" customHeight="1" spans="1:22">
      <c r="A91" s="93">
        <v>85</v>
      </c>
      <c r="B91" s="95" t="s">
        <v>45</v>
      </c>
      <c r="C91" s="95" t="s">
        <v>46</v>
      </c>
      <c r="D91" s="95" t="s">
        <v>47</v>
      </c>
      <c r="E91" s="117" t="s">
        <v>305</v>
      </c>
      <c r="F91" s="94"/>
      <c r="G91" s="94"/>
      <c r="H91" s="97"/>
      <c r="I91" s="97"/>
      <c r="J91" s="107" t="s">
        <v>306</v>
      </c>
      <c r="K91" s="97">
        <v>770000</v>
      </c>
      <c r="L91" s="97">
        <v>770000</v>
      </c>
      <c r="M91" s="93" t="s">
        <v>34</v>
      </c>
      <c r="N91" s="108" t="s">
        <v>35</v>
      </c>
      <c r="O91" s="109" t="s">
        <v>36</v>
      </c>
      <c r="P91" s="108" t="s">
        <v>305</v>
      </c>
      <c r="Q91" s="108" t="s">
        <v>305</v>
      </c>
      <c r="R91" s="114">
        <v>197</v>
      </c>
      <c r="S91" s="114">
        <v>26949</v>
      </c>
      <c r="T91" s="115">
        <v>44927</v>
      </c>
      <c r="U91" s="115">
        <v>45291</v>
      </c>
      <c r="V91" s="116" t="s">
        <v>307</v>
      </c>
    </row>
    <row r="92" ht="87" customHeight="1" spans="1:22">
      <c r="A92" s="93">
        <v>86</v>
      </c>
      <c r="B92" s="95" t="s">
        <v>45</v>
      </c>
      <c r="C92" s="95" t="s">
        <v>46</v>
      </c>
      <c r="D92" s="95" t="s">
        <v>59</v>
      </c>
      <c r="E92" s="96" t="s">
        <v>48</v>
      </c>
      <c r="F92" s="94"/>
      <c r="G92" s="94"/>
      <c r="H92" s="97" t="s">
        <v>138</v>
      </c>
      <c r="I92" s="97" t="s">
        <v>308</v>
      </c>
      <c r="J92" s="107" t="s">
        <v>309</v>
      </c>
      <c r="K92" s="97">
        <v>352000</v>
      </c>
      <c r="L92" s="97">
        <v>352000</v>
      </c>
      <c r="M92" s="93" t="s">
        <v>34</v>
      </c>
      <c r="N92" s="108" t="s">
        <v>75</v>
      </c>
      <c r="O92" s="109" t="s">
        <v>36</v>
      </c>
      <c r="P92" s="96" t="s">
        <v>48</v>
      </c>
      <c r="Q92" s="96" t="s">
        <v>48</v>
      </c>
      <c r="R92" s="114">
        <v>23</v>
      </c>
      <c r="S92" s="114"/>
      <c r="T92" s="115">
        <v>44986</v>
      </c>
      <c r="U92" s="115">
        <v>45261</v>
      </c>
      <c r="V92" s="116" t="s">
        <v>310</v>
      </c>
    </row>
    <row r="93" ht="87" customHeight="1" spans="1:22">
      <c r="A93" s="93">
        <v>87</v>
      </c>
      <c r="B93" s="95" t="s">
        <v>45</v>
      </c>
      <c r="C93" s="95" t="s">
        <v>46</v>
      </c>
      <c r="D93" s="95" t="s">
        <v>59</v>
      </c>
      <c r="E93" s="96" t="s">
        <v>48</v>
      </c>
      <c r="F93" s="94"/>
      <c r="G93" s="94"/>
      <c r="H93" s="97" t="s">
        <v>244</v>
      </c>
      <c r="I93" s="97" t="s">
        <v>311</v>
      </c>
      <c r="J93" s="107" t="s">
        <v>312</v>
      </c>
      <c r="K93" s="97">
        <v>485000</v>
      </c>
      <c r="L93" s="97">
        <v>485000</v>
      </c>
      <c r="M93" s="93" t="s">
        <v>34</v>
      </c>
      <c r="N93" s="108" t="s">
        <v>75</v>
      </c>
      <c r="O93" s="109" t="s">
        <v>36</v>
      </c>
      <c r="P93" s="108" t="s">
        <v>48</v>
      </c>
      <c r="Q93" s="108" t="s">
        <v>48</v>
      </c>
      <c r="R93" s="114">
        <v>23</v>
      </c>
      <c r="S93" s="114">
        <v>442</v>
      </c>
      <c r="T93" s="115">
        <v>44927</v>
      </c>
      <c r="U93" s="115">
        <v>45261</v>
      </c>
      <c r="V93" s="116" t="s">
        <v>313</v>
      </c>
    </row>
    <row r="94" ht="99" customHeight="1" spans="1:22">
      <c r="A94" s="93">
        <v>88</v>
      </c>
      <c r="B94" s="95" t="s">
        <v>45</v>
      </c>
      <c r="C94" s="95" t="s">
        <v>46</v>
      </c>
      <c r="D94" s="95" t="s">
        <v>59</v>
      </c>
      <c r="E94" s="96" t="s">
        <v>48</v>
      </c>
      <c r="F94" s="94"/>
      <c r="G94" s="94"/>
      <c r="H94" s="97" t="s">
        <v>244</v>
      </c>
      <c r="I94" s="97" t="s">
        <v>311</v>
      </c>
      <c r="J94" s="107" t="s">
        <v>312</v>
      </c>
      <c r="K94" s="97">
        <v>300000</v>
      </c>
      <c r="L94" s="97">
        <v>300000</v>
      </c>
      <c r="M94" s="93" t="s">
        <v>34</v>
      </c>
      <c r="N94" s="108" t="s">
        <v>75</v>
      </c>
      <c r="O94" s="109" t="s">
        <v>36</v>
      </c>
      <c r="P94" s="96" t="s">
        <v>48</v>
      </c>
      <c r="Q94" s="96" t="s">
        <v>48</v>
      </c>
      <c r="R94" s="114">
        <v>23</v>
      </c>
      <c r="S94" s="114">
        <v>442</v>
      </c>
      <c r="T94" s="115">
        <v>44927</v>
      </c>
      <c r="U94" s="115">
        <v>45261</v>
      </c>
      <c r="V94" s="116" t="s">
        <v>314</v>
      </c>
    </row>
    <row r="95" ht="89" customHeight="1" spans="1:22">
      <c r="A95" s="93">
        <v>89</v>
      </c>
      <c r="B95" s="95" t="s">
        <v>45</v>
      </c>
      <c r="C95" s="95" t="s">
        <v>46</v>
      </c>
      <c r="D95" s="95" t="s">
        <v>59</v>
      </c>
      <c r="E95" s="96" t="s">
        <v>48</v>
      </c>
      <c r="F95" s="94"/>
      <c r="G95" s="94"/>
      <c r="H95" s="97" t="s">
        <v>244</v>
      </c>
      <c r="I95" s="97" t="s">
        <v>315</v>
      </c>
      <c r="J95" s="107" t="s">
        <v>312</v>
      </c>
      <c r="K95" s="97">
        <v>270000</v>
      </c>
      <c r="L95" s="97">
        <v>270000</v>
      </c>
      <c r="M95" s="93" t="s">
        <v>34</v>
      </c>
      <c r="N95" s="108" t="s">
        <v>75</v>
      </c>
      <c r="O95" s="109" t="s">
        <v>36</v>
      </c>
      <c r="P95" s="108" t="s">
        <v>48</v>
      </c>
      <c r="Q95" s="108" t="s">
        <v>48</v>
      </c>
      <c r="R95" s="114">
        <v>23</v>
      </c>
      <c r="S95" s="114">
        <v>442</v>
      </c>
      <c r="T95" s="115">
        <v>44927</v>
      </c>
      <c r="U95" s="115">
        <v>45261</v>
      </c>
      <c r="V95" s="116" t="s">
        <v>316</v>
      </c>
    </row>
    <row r="96" ht="96" customHeight="1" spans="1:22">
      <c r="A96" s="93">
        <v>90</v>
      </c>
      <c r="B96" s="95" t="s">
        <v>45</v>
      </c>
      <c r="C96" s="95" t="s">
        <v>46</v>
      </c>
      <c r="D96" s="95" t="s">
        <v>59</v>
      </c>
      <c r="E96" s="96" t="s">
        <v>48</v>
      </c>
      <c r="F96" s="94"/>
      <c r="G96" s="94"/>
      <c r="H96" s="97" t="s">
        <v>244</v>
      </c>
      <c r="I96" s="97" t="s">
        <v>245</v>
      </c>
      <c r="J96" s="107" t="s">
        <v>312</v>
      </c>
      <c r="K96" s="97">
        <v>234000</v>
      </c>
      <c r="L96" s="97">
        <v>234000</v>
      </c>
      <c r="M96" s="93" t="s">
        <v>34</v>
      </c>
      <c r="N96" s="108" t="s">
        <v>75</v>
      </c>
      <c r="O96" s="109" t="s">
        <v>36</v>
      </c>
      <c r="P96" s="96" t="s">
        <v>48</v>
      </c>
      <c r="Q96" s="96" t="s">
        <v>48</v>
      </c>
      <c r="R96" s="114">
        <v>23</v>
      </c>
      <c r="S96" s="114">
        <v>442</v>
      </c>
      <c r="T96" s="115">
        <v>44927</v>
      </c>
      <c r="U96" s="115">
        <v>45261</v>
      </c>
      <c r="V96" s="116" t="s">
        <v>317</v>
      </c>
    </row>
    <row r="97" ht="98" customHeight="1" spans="1:22">
      <c r="A97" s="93">
        <v>91</v>
      </c>
      <c r="B97" s="95" t="s">
        <v>45</v>
      </c>
      <c r="C97" s="95" t="s">
        <v>46</v>
      </c>
      <c r="D97" s="95" t="s">
        <v>59</v>
      </c>
      <c r="E97" s="96" t="s">
        <v>48</v>
      </c>
      <c r="F97" s="94"/>
      <c r="G97" s="94"/>
      <c r="H97" s="97" t="s">
        <v>31</v>
      </c>
      <c r="I97" s="97" t="s">
        <v>318</v>
      </c>
      <c r="J97" s="107" t="s">
        <v>312</v>
      </c>
      <c r="K97" s="97">
        <v>165000</v>
      </c>
      <c r="L97" s="97">
        <v>165000</v>
      </c>
      <c r="M97" s="93" t="s">
        <v>34</v>
      </c>
      <c r="N97" s="108" t="s">
        <v>75</v>
      </c>
      <c r="O97" s="109" t="s">
        <v>36</v>
      </c>
      <c r="P97" s="108" t="s">
        <v>48</v>
      </c>
      <c r="Q97" s="108" t="s">
        <v>48</v>
      </c>
      <c r="R97" s="114">
        <v>23</v>
      </c>
      <c r="S97" s="114">
        <v>442</v>
      </c>
      <c r="T97" s="115">
        <v>44927</v>
      </c>
      <c r="U97" s="115">
        <v>45261</v>
      </c>
      <c r="V97" s="116" t="s">
        <v>319</v>
      </c>
    </row>
    <row r="98" ht="97" customHeight="1" spans="1:22">
      <c r="A98" s="93">
        <v>92</v>
      </c>
      <c r="B98" s="95" t="s">
        <v>45</v>
      </c>
      <c r="C98" s="95" t="s">
        <v>46</v>
      </c>
      <c r="D98" s="95" t="s">
        <v>59</v>
      </c>
      <c r="E98" s="96" t="s">
        <v>48</v>
      </c>
      <c r="F98" s="94"/>
      <c r="G98" s="94"/>
      <c r="H98" s="97" t="s">
        <v>95</v>
      </c>
      <c r="I98" s="97" t="s">
        <v>320</v>
      </c>
      <c r="J98" s="107" t="s">
        <v>312</v>
      </c>
      <c r="K98" s="97">
        <v>800000</v>
      </c>
      <c r="L98" s="97">
        <v>800000</v>
      </c>
      <c r="M98" s="93" t="s">
        <v>34</v>
      </c>
      <c r="N98" s="108" t="s">
        <v>75</v>
      </c>
      <c r="O98" s="109" t="s">
        <v>36</v>
      </c>
      <c r="P98" s="96" t="s">
        <v>48</v>
      </c>
      <c r="Q98" s="96" t="s">
        <v>48</v>
      </c>
      <c r="R98" s="114">
        <v>23</v>
      </c>
      <c r="S98" s="114">
        <v>442</v>
      </c>
      <c r="T98" s="115">
        <v>44927</v>
      </c>
      <c r="U98" s="115">
        <v>45261</v>
      </c>
      <c r="V98" s="116" t="s">
        <v>321</v>
      </c>
    </row>
    <row r="99" ht="99" customHeight="1" spans="1:22">
      <c r="A99" s="93">
        <v>93</v>
      </c>
      <c r="B99" s="95" t="s">
        <v>45</v>
      </c>
      <c r="C99" s="95" t="s">
        <v>46</v>
      </c>
      <c r="D99" s="95" t="s">
        <v>59</v>
      </c>
      <c r="E99" s="96" t="s">
        <v>48</v>
      </c>
      <c r="F99" s="94"/>
      <c r="G99" s="94"/>
      <c r="H99" s="97" t="s">
        <v>95</v>
      </c>
      <c r="I99" s="97" t="s">
        <v>322</v>
      </c>
      <c r="J99" s="107" t="s">
        <v>312</v>
      </c>
      <c r="K99" s="97">
        <v>450000</v>
      </c>
      <c r="L99" s="97">
        <v>450000</v>
      </c>
      <c r="M99" s="93" t="s">
        <v>34</v>
      </c>
      <c r="N99" s="108" t="s">
        <v>75</v>
      </c>
      <c r="O99" s="109" t="s">
        <v>36</v>
      </c>
      <c r="P99" s="108" t="s">
        <v>48</v>
      </c>
      <c r="Q99" s="108" t="s">
        <v>48</v>
      </c>
      <c r="R99" s="114">
        <v>23</v>
      </c>
      <c r="S99" s="114">
        <v>442</v>
      </c>
      <c r="T99" s="115">
        <v>44927</v>
      </c>
      <c r="U99" s="115">
        <v>45261</v>
      </c>
      <c r="V99" s="116" t="s">
        <v>323</v>
      </c>
    </row>
    <row r="100" ht="99" customHeight="1" spans="1:22">
      <c r="A100" s="93">
        <v>94</v>
      </c>
      <c r="B100" s="95" t="s">
        <v>45</v>
      </c>
      <c r="C100" s="95" t="s">
        <v>46</v>
      </c>
      <c r="D100" s="95" t="s">
        <v>59</v>
      </c>
      <c r="E100" s="96" t="s">
        <v>48</v>
      </c>
      <c r="F100" s="94"/>
      <c r="G100" s="94"/>
      <c r="H100" s="97" t="s">
        <v>277</v>
      </c>
      <c r="I100" s="97" t="s">
        <v>324</v>
      </c>
      <c r="J100" s="107" t="s">
        <v>312</v>
      </c>
      <c r="K100" s="97">
        <v>400000</v>
      </c>
      <c r="L100" s="97">
        <v>400000</v>
      </c>
      <c r="M100" s="93" t="s">
        <v>34</v>
      </c>
      <c r="N100" s="108" t="s">
        <v>75</v>
      </c>
      <c r="O100" s="109" t="s">
        <v>36</v>
      </c>
      <c r="P100" s="108" t="s">
        <v>48</v>
      </c>
      <c r="Q100" s="108" t="s">
        <v>48</v>
      </c>
      <c r="R100" s="114">
        <v>23</v>
      </c>
      <c r="S100" s="114">
        <v>442</v>
      </c>
      <c r="T100" s="115">
        <v>44927</v>
      </c>
      <c r="U100" s="115">
        <v>45261</v>
      </c>
      <c r="V100" s="116" t="s">
        <v>325</v>
      </c>
    </row>
    <row r="101" ht="66" customHeight="1" spans="1:22">
      <c r="A101" s="93">
        <v>95</v>
      </c>
      <c r="B101" s="95" t="s">
        <v>45</v>
      </c>
      <c r="C101" s="95" t="s">
        <v>46</v>
      </c>
      <c r="D101" s="95" t="s">
        <v>47</v>
      </c>
      <c r="E101" s="96" t="s">
        <v>48</v>
      </c>
      <c r="F101" s="94"/>
      <c r="G101" s="94"/>
      <c r="H101" s="97" t="s">
        <v>60</v>
      </c>
      <c r="I101" s="97" t="s">
        <v>61</v>
      </c>
      <c r="J101" s="107" t="s">
        <v>326</v>
      </c>
      <c r="K101" s="97">
        <v>450000</v>
      </c>
      <c r="L101" s="97">
        <v>450000</v>
      </c>
      <c r="M101" s="93" t="s">
        <v>34</v>
      </c>
      <c r="N101" s="108" t="s">
        <v>75</v>
      </c>
      <c r="O101" s="109" t="s">
        <v>36</v>
      </c>
      <c r="P101" s="96" t="s">
        <v>48</v>
      </c>
      <c r="Q101" s="96" t="s">
        <v>48</v>
      </c>
      <c r="R101" s="114"/>
      <c r="S101" s="114">
        <v>65</v>
      </c>
      <c r="T101" s="115">
        <v>44986</v>
      </c>
      <c r="U101" s="115">
        <v>45229</v>
      </c>
      <c r="V101" s="116" t="s">
        <v>327</v>
      </c>
    </row>
    <row r="102" ht="66" customHeight="1" spans="1:22">
      <c r="A102" s="93">
        <v>96</v>
      </c>
      <c r="B102" s="95" t="s">
        <v>45</v>
      </c>
      <c r="C102" s="95" t="s">
        <v>46</v>
      </c>
      <c r="D102" s="95" t="s">
        <v>47</v>
      </c>
      <c r="E102" s="96" t="s">
        <v>48</v>
      </c>
      <c r="F102" s="94"/>
      <c r="G102" s="94"/>
      <c r="H102" s="97" t="s">
        <v>95</v>
      </c>
      <c r="I102" s="97" t="s">
        <v>96</v>
      </c>
      <c r="J102" s="107" t="s">
        <v>326</v>
      </c>
      <c r="K102" s="97">
        <v>124000</v>
      </c>
      <c r="L102" s="97">
        <v>124000</v>
      </c>
      <c r="M102" s="93" t="s">
        <v>34</v>
      </c>
      <c r="N102" s="108" t="s">
        <v>75</v>
      </c>
      <c r="O102" s="109" t="s">
        <v>36</v>
      </c>
      <c r="P102" s="108" t="s">
        <v>48</v>
      </c>
      <c r="Q102" s="108" t="s">
        <v>48</v>
      </c>
      <c r="R102" s="114"/>
      <c r="S102" s="114">
        <v>65</v>
      </c>
      <c r="T102" s="115">
        <v>44986</v>
      </c>
      <c r="U102" s="115">
        <v>45229</v>
      </c>
      <c r="V102" s="116" t="s">
        <v>328</v>
      </c>
    </row>
    <row r="103" ht="55.5" customHeight="1" spans="1:22">
      <c r="A103" s="93">
        <v>97</v>
      </c>
      <c r="B103" s="95" t="s">
        <v>45</v>
      </c>
      <c r="C103" s="95" t="s">
        <v>46</v>
      </c>
      <c r="D103" s="95" t="s">
        <v>47</v>
      </c>
      <c r="E103" s="96" t="s">
        <v>48</v>
      </c>
      <c r="F103" s="94"/>
      <c r="G103" s="94"/>
      <c r="H103" s="97"/>
      <c r="I103" s="97"/>
      <c r="J103" s="107" t="s">
        <v>329</v>
      </c>
      <c r="K103" s="97">
        <v>645600</v>
      </c>
      <c r="L103" s="97">
        <v>645600</v>
      </c>
      <c r="M103" s="93" t="s">
        <v>34</v>
      </c>
      <c r="N103" s="108" t="s">
        <v>75</v>
      </c>
      <c r="O103" s="109" t="s">
        <v>36</v>
      </c>
      <c r="P103" s="96" t="s">
        <v>48</v>
      </c>
      <c r="Q103" s="96" t="s">
        <v>48</v>
      </c>
      <c r="R103" s="114"/>
      <c r="S103" s="114">
        <v>9</v>
      </c>
      <c r="T103" s="115">
        <v>44986</v>
      </c>
      <c r="U103" s="115">
        <v>45260</v>
      </c>
      <c r="V103" s="116" t="s">
        <v>330</v>
      </c>
    </row>
    <row r="104" ht="90" customHeight="1" spans="1:22">
      <c r="A104" s="93">
        <v>98</v>
      </c>
      <c r="B104" s="95" t="s">
        <v>45</v>
      </c>
      <c r="C104" s="95" t="s">
        <v>46</v>
      </c>
      <c r="D104" s="95" t="s">
        <v>59</v>
      </c>
      <c r="E104" s="96" t="s">
        <v>48</v>
      </c>
      <c r="F104" s="94"/>
      <c r="G104" s="94"/>
      <c r="H104" s="97" t="s">
        <v>66</v>
      </c>
      <c r="I104" s="97" t="s">
        <v>73</v>
      </c>
      <c r="J104" s="107" t="s">
        <v>309</v>
      </c>
      <c r="K104" s="97">
        <v>1373200</v>
      </c>
      <c r="L104" s="97">
        <v>1373200</v>
      </c>
      <c r="M104" s="93" t="s">
        <v>34</v>
      </c>
      <c r="N104" s="108" t="s">
        <v>75</v>
      </c>
      <c r="O104" s="109" t="s">
        <v>36</v>
      </c>
      <c r="P104" s="108" t="s">
        <v>48</v>
      </c>
      <c r="Q104" s="108" t="s">
        <v>48</v>
      </c>
      <c r="R104" s="114">
        <v>23</v>
      </c>
      <c r="S104" s="114"/>
      <c r="T104" s="115">
        <v>44986</v>
      </c>
      <c r="U104" s="115">
        <v>45261</v>
      </c>
      <c r="V104" s="116" t="s">
        <v>331</v>
      </c>
    </row>
    <row r="105" ht="86" customHeight="1" spans="1:22">
      <c r="A105" s="93">
        <v>99</v>
      </c>
      <c r="B105" s="95" t="s">
        <v>45</v>
      </c>
      <c r="C105" s="95" t="s">
        <v>46</v>
      </c>
      <c r="D105" s="95" t="s">
        <v>59</v>
      </c>
      <c r="E105" s="96" t="s">
        <v>48</v>
      </c>
      <c r="F105" s="94"/>
      <c r="G105" s="94"/>
      <c r="H105" s="97" t="s">
        <v>66</v>
      </c>
      <c r="I105" s="97" t="s">
        <v>73</v>
      </c>
      <c r="J105" s="107" t="s">
        <v>309</v>
      </c>
      <c r="K105" s="97">
        <v>360000</v>
      </c>
      <c r="L105" s="97">
        <v>360000</v>
      </c>
      <c r="M105" s="93" t="s">
        <v>34</v>
      </c>
      <c r="N105" s="108" t="s">
        <v>35</v>
      </c>
      <c r="O105" s="109" t="s">
        <v>36</v>
      </c>
      <c r="P105" s="96" t="s">
        <v>48</v>
      </c>
      <c r="Q105" s="96" t="s">
        <v>48</v>
      </c>
      <c r="R105" s="114">
        <v>23</v>
      </c>
      <c r="S105" s="114">
        <v>1151</v>
      </c>
      <c r="T105" s="115">
        <v>44986</v>
      </c>
      <c r="U105" s="115">
        <v>45261</v>
      </c>
      <c r="V105" s="116" t="s">
        <v>332</v>
      </c>
    </row>
    <row r="106" ht="95" customHeight="1" spans="1:22">
      <c r="A106" s="93">
        <v>100</v>
      </c>
      <c r="B106" s="95" t="s">
        <v>45</v>
      </c>
      <c r="C106" s="95" t="s">
        <v>46</v>
      </c>
      <c r="D106" s="95" t="s">
        <v>59</v>
      </c>
      <c r="E106" s="96" t="s">
        <v>48</v>
      </c>
      <c r="F106" s="94"/>
      <c r="G106" s="94"/>
      <c r="H106" s="97" t="s">
        <v>129</v>
      </c>
      <c r="I106" s="97" t="s">
        <v>333</v>
      </c>
      <c r="J106" s="107" t="s">
        <v>309</v>
      </c>
      <c r="K106" s="97">
        <v>600000</v>
      </c>
      <c r="L106" s="97">
        <v>600000</v>
      </c>
      <c r="M106" s="93" t="s">
        <v>34</v>
      </c>
      <c r="N106" s="108" t="s">
        <v>75</v>
      </c>
      <c r="O106" s="109" t="s">
        <v>36</v>
      </c>
      <c r="P106" s="108" t="s">
        <v>48</v>
      </c>
      <c r="Q106" s="108" t="s">
        <v>48</v>
      </c>
      <c r="R106" s="114">
        <v>23</v>
      </c>
      <c r="S106" s="114"/>
      <c r="T106" s="115">
        <v>44986</v>
      </c>
      <c r="U106" s="115">
        <v>45261</v>
      </c>
      <c r="V106" s="116" t="s">
        <v>334</v>
      </c>
    </row>
    <row r="107" ht="87" customHeight="1" spans="1:22">
      <c r="A107" s="93">
        <v>101</v>
      </c>
      <c r="B107" s="95" t="s">
        <v>45</v>
      </c>
      <c r="C107" s="95" t="s">
        <v>46</v>
      </c>
      <c r="D107" s="95" t="s">
        <v>59</v>
      </c>
      <c r="E107" s="96" t="s">
        <v>48</v>
      </c>
      <c r="F107" s="94"/>
      <c r="G107" s="94"/>
      <c r="H107" s="97" t="s">
        <v>31</v>
      </c>
      <c r="I107" s="97" t="s">
        <v>335</v>
      </c>
      <c r="J107" s="107" t="s">
        <v>309</v>
      </c>
      <c r="K107" s="97">
        <v>240000</v>
      </c>
      <c r="L107" s="97">
        <v>240000</v>
      </c>
      <c r="M107" s="93" t="s">
        <v>34</v>
      </c>
      <c r="N107" s="108" t="s">
        <v>75</v>
      </c>
      <c r="O107" s="109" t="s">
        <v>36</v>
      </c>
      <c r="P107" s="96" t="s">
        <v>48</v>
      </c>
      <c r="Q107" s="96" t="s">
        <v>48</v>
      </c>
      <c r="R107" s="114">
        <v>23</v>
      </c>
      <c r="S107" s="114"/>
      <c r="T107" s="115">
        <v>44986</v>
      </c>
      <c r="U107" s="115">
        <v>45261</v>
      </c>
      <c r="V107" s="116" t="s">
        <v>336</v>
      </c>
    </row>
    <row r="108" ht="84" customHeight="1" spans="1:22">
      <c r="A108" s="93">
        <v>102</v>
      </c>
      <c r="B108" s="95" t="s">
        <v>45</v>
      </c>
      <c r="C108" s="95" t="s">
        <v>46</v>
      </c>
      <c r="D108" s="95" t="s">
        <v>59</v>
      </c>
      <c r="E108" s="96" t="s">
        <v>48</v>
      </c>
      <c r="F108" s="94"/>
      <c r="G108" s="94"/>
      <c r="H108" s="97" t="s">
        <v>95</v>
      </c>
      <c r="I108" s="97" t="s">
        <v>320</v>
      </c>
      <c r="J108" s="107" t="s">
        <v>309</v>
      </c>
      <c r="K108" s="97">
        <v>560000</v>
      </c>
      <c r="L108" s="97">
        <v>560000</v>
      </c>
      <c r="M108" s="93" t="s">
        <v>34</v>
      </c>
      <c r="N108" s="108" t="s">
        <v>75</v>
      </c>
      <c r="O108" s="109" t="s">
        <v>36</v>
      </c>
      <c r="P108" s="108" t="s">
        <v>48</v>
      </c>
      <c r="Q108" s="108" t="s">
        <v>48</v>
      </c>
      <c r="R108" s="114">
        <v>23</v>
      </c>
      <c r="S108" s="114"/>
      <c r="T108" s="115">
        <v>44986</v>
      </c>
      <c r="U108" s="115">
        <v>45261</v>
      </c>
      <c r="V108" s="116" t="s">
        <v>337</v>
      </c>
    </row>
    <row r="109" ht="83" customHeight="1" spans="1:22">
      <c r="A109" s="93">
        <v>103</v>
      </c>
      <c r="B109" s="95" t="s">
        <v>45</v>
      </c>
      <c r="C109" s="95" t="s">
        <v>46</v>
      </c>
      <c r="D109" s="95" t="s">
        <v>59</v>
      </c>
      <c r="E109" s="96" t="s">
        <v>48</v>
      </c>
      <c r="F109" s="94"/>
      <c r="G109" s="94"/>
      <c r="H109" s="97" t="s">
        <v>95</v>
      </c>
      <c r="I109" s="97" t="s">
        <v>96</v>
      </c>
      <c r="J109" s="107" t="s">
        <v>309</v>
      </c>
      <c r="K109" s="97">
        <v>200000</v>
      </c>
      <c r="L109" s="97">
        <v>200000</v>
      </c>
      <c r="M109" s="93" t="s">
        <v>34</v>
      </c>
      <c r="N109" s="108" t="s">
        <v>75</v>
      </c>
      <c r="O109" s="109" t="s">
        <v>36</v>
      </c>
      <c r="P109" s="96" t="s">
        <v>48</v>
      </c>
      <c r="Q109" s="96" t="s">
        <v>48</v>
      </c>
      <c r="R109" s="114">
        <v>23</v>
      </c>
      <c r="S109" s="114"/>
      <c r="T109" s="115">
        <v>44986</v>
      </c>
      <c r="U109" s="115">
        <v>45261</v>
      </c>
      <c r="V109" s="116" t="s">
        <v>338</v>
      </c>
    </row>
    <row r="110" ht="89" customHeight="1" spans="1:22">
      <c r="A110" s="93">
        <v>104</v>
      </c>
      <c r="B110" s="95" t="s">
        <v>45</v>
      </c>
      <c r="C110" s="95" t="s">
        <v>46</v>
      </c>
      <c r="D110" s="95" t="s">
        <v>59</v>
      </c>
      <c r="E110" s="96" t="s">
        <v>48</v>
      </c>
      <c r="F110" s="94"/>
      <c r="G110" s="94"/>
      <c r="H110" s="97" t="s">
        <v>293</v>
      </c>
      <c r="I110" s="97" t="s">
        <v>339</v>
      </c>
      <c r="J110" s="107" t="s">
        <v>309</v>
      </c>
      <c r="K110" s="97">
        <v>1200000</v>
      </c>
      <c r="L110" s="97">
        <v>1200000</v>
      </c>
      <c r="M110" s="93" t="s">
        <v>34</v>
      </c>
      <c r="N110" s="108" t="s">
        <v>75</v>
      </c>
      <c r="O110" s="109" t="s">
        <v>36</v>
      </c>
      <c r="P110" s="108" t="s">
        <v>48</v>
      </c>
      <c r="Q110" s="108" t="s">
        <v>48</v>
      </c>
      <c r="R110" s="114">
        <v>23</v>
      </c>
      <c r="S110" s="114"/>
      <c r="T110" s="115">
        <v>44986</v>
      </c>
      <c r="U110" s="115">
        <v>45261</v>
      </c>
      <c r="V110" s="116" t="s">
        <v>340</v>
      </c>
    </row>
    <row r="111" ht="88" customHeight="1" spans="1:22">
      <c r="A111" s="93">
        <v>105</v>
      </c>
      <c r="B111" s="95" t="s">
        <v>45</v>
      </c>
      <c r="C111" s="95" t="s">
        <v>46</v>
      </c>
      <c r="D111" s="95" t="s">
        <v>59</v>
      </c>
      <c r="E111" s="96" t="s">
        <v>48</v>
      </c>
      <c r="F111" s="94"/>
      <c r="G111" s="94"/>
      <c r="H111" s="97" t="s">
        <v>60</v>
      </c>
      <c r="I111" s="97" t="s">
        <v>61</v>
      </c>
      <c r="J111" s="107" t="s">
        <v>309</v>
      </c>
      <c r="K111" s="97">
        <v>2000000</v>
      </c>
      <c r="L111" s="97">
        <v>2000000</v>
      </c>
      <c r="M111" s="93" t="s">
        <v>34</v>
      </c>
      <c r="N111" s="108" t="s">
        <v>35</v>
      </c>
      <c r="O111" s="109" t="s">
        <v>36</v>
      </c>
      <c r="P111" s="96" t="s">
        <v>48</v>
      </c>
      <c r="Q111" s="96" t="s">
        <v>48</v>
      </c>
      <c r="R111" s="114">
        <v>23</v>
      </c>
      <c r="S111" s="114">
        <v>1151</v>
      </c>
      <c r="T111" s="115">
        <v>44986</v>
      </c>
      <c r="U111" s="115">
        <v>45261</v>
      </c>
      <c r="V111" s="116" t="s">
        <v>341</v>
      </c>
    </row>
    <row r="112" ht="55.5" customHeight="1" spans="1:22">
      <c r="A112" s="93">
        <v>106</v>
      </c>
      <c r="B112" s="95" t="s">
        <v>45</v>
      </c>
      <c r="C112" s="95" t="s">
        <v>46</v>
      </c>
      <c r="D112" s="95" t="s">
        <v>47</v>
      </c>
      <c r="E112" s="96" t="s">
        <v>40</v>
      </c>
      <c r="F112" s="94"/>
      <c r="G112" s="94"/>
      <c r="H112" s="97" t="s">
        <v>41</v>
      </c>
      <c r="I112" s="97"/>
      <c r="J112" s="107" t="s">
        <v>342</v>
      </c>
      <c r="K112" s="97">
        <v>600000</v>
      </c>
      <c r="L112" s="97">
        <v>600000</v>
      </c>
      <c r="M112" s="93" t="s">
        <v>34</v>
      </c>
      <c r="N112" s="108" t="s">
        <v>63</v>
      </c>
      <c r="O112" s="109" t="s">
        <v>36</v>
      </c>
      <c r="P112" s="108" t="s">
        <v>40</v>
      </c>
      <c r="Q112" s="108" t="s">
        <v>40</v>
      </c>
      <c r="R112" s="114"/>
      <c r="S112" s="114"/>
      <c r="T112" s="115">
        <v>45078</v>
      </c>
      <c r="U112" s="115">
        <v>45260</v>
      </c>
      <c r="V112" s="116" t="s">
        <v>343</v>
      </c>
    </row>
    <row r="113" ht="55.5" customHeight="1" spans="1:22">
      <c r="A113" s="93">
        <v>107</v>
      </c>
      <c r="B113" s="95" t="s">
        <v>45</v>
      </c>
      <c r="C113" s="95" t="s">
        <v>46</v>
      </c>
      <c r="D113" s="95" t="s">
        <v>47</v>
      </c>
      <c r="E113" s="96" t="s">
        <v>40</v>
      </c>
      <c r="F113" s="94"/>
      <c r="G113" s="94"/>
      <c r="H113" s="97" t="s">
        <v>82</v>
      </c>
      <c r="I113" s="97" t="s">
        <v>83</v>
      </c>
      <c r="J113" s="107" t="s">
        <v>344</v>
      </c>
      <c r="K113" s="97">
        <v>500000</v>
      </c>
      <c r="L113" s="97">
        <v>500000</v>
      </c>
      <c r="M113" s="93" t="s">
        <v>34</v>
      </c>
      <c r="N113" s="108" t="s">
        <v>63</v>
      </c>
      <c r="O113" s="109" t="s">
        <v>36</v>
      </c>
      <c r="P113" s="96" t="s">
        <v>40</v>
      </c>
      <c r="Q113" s="96" t="s">
        <v>40</v>
      </c>
      <c r="R113" s="114">
        <v>1</v>
      </c>
      <c r="S113" s="114"/>
      <c r="T113" s="115">
        <v>45127</v>
      </c>
      <c r="U113" s="115">
        <v>45230</v>
      </c>
      <c r="V113" s="116" t="s">
        <v>345</v>
      </c>
    </row>
    <row r="114" ht="55.5" customHeight="1" spans="1:22">
      <c r="A114" s="93">
        <v>108</v>
      </c>
      <c r="B114" s="95" t="s">
        <v>45</v>
      </c>
      <c r="C114" s="95" t="s">
        <v>46</v>
      </c>
      <c r="D114" s="95" t="s">
        <v>59</v>
      </c>
      <c r="E114" s="96" t="s">
        <v>40</v>
      </c>
      <c r="F114" s="94"/>
      <c r="G114" s="94"/>
      <c r="H114" s="97" t="s">
        <v>138</v>
      </c>
      <c r="I114" s="97" t="s">
        <v>262</v>
      </c>
      <c r="J114" s="107" t="s">
        <v>346</v>
      </c>
      <c r="K114" s="97">
        <v>500000</v>
      </c>
      <c r="L114" s="97">
        <v>500000</v>
      </c>
      <c r="M114" s="93" t="s">
        <v>34</v>
      </c>
      <c r="N114" s="108" t="s">
        <v>63</v>
      </c>
      <c r="O114" s="109" t="s">
        <v>36</v>
      </c>
      <c r="P114" s="108" t="s">
        <v>40</v>
      </c>
      <c r="Q114" s="108" t="s">
        <v>40</v>
      </c>
      <c r="R114" s="114">
        <v>1</v>
      </c>
      <c r="S114" s="114">
        <v>547</v>
      </c>
      <c r="T114" s="115">
        <v>45127</v>
      </c>
      <c r="U114" s="115">
        <v>45158</v>
      </c>
      <c r="V114" s="116" t="s">
        <v>347</v>
      </c>
    </row>
    <row r="115" ht="55.5" customHeight="1" spans="1:22">
      <c r="A115" s="93">
        <v>109</v>
      </c>
      <c r="B115" s="95" t="s">
        <v>45</v>
      </c>
      <c r="C115" s="95" t="s">
        <v>348</v>
      </c>
      <c r="D115" s="95" t="s">
        <v>349</v>
      </c>
      <c r="E115" s="96" t="s">
        <v>48</v>
      </c>
      <c r="F115" s="94"/>
      <c r="G115" s="94"/>
      <c r="H115" s="97"/>
      <c r="I115" s="97"/>
      <c r="J115" s="107" t="s">
        <v>350</v>
      </c>
      <c r="K115" s="97">
        <v>7920000</v>
      </c>
      <c r="L115" s="97">
        <v>7920000</v>
      </c>
      <c r="M115" s="93" t="s">
        <v>34</v>
      </c>
      <c r="N115" s="108" t="s">
        <v>35</v>
      </c>
      <c r="O115" s="109" t="s">
        <v>36</v>
      </c>
      <c r="P115" s="96" t="s">
        <v>48</v>
      </c>
      <c r="Q115" s="96" t="s">
        <v>48</v>
      </c>
      <c r="R115" s="114">
        <v>74</v>
      </c>
      <c r="S115" s="114">
        <v>300</v>
      </c>
      <c r="T115" s="115">
        <v>44896</v>
      </c>
      <c r="U115" s="115">
        <v>45076</v>
      </c>
      <c r="V115" s="116" t="s">
        <v>351</v>
      </c>
    </row>
    <row r="116" ht="55.5" customHeight="1" spans="1:22">
      <c r="A116" s="93">
        <v>110</v>
      </c>
      <c r="B116" s="95" t="s">
        <v>27</v>
      </c>
      <c r="C116" s="95" t="s">
        <v>28</v>
      </c>
      <c r="D116" s="95" t="s">
        <v>39</v>
      </c>
      <c r="E116" s="96" t="s">
        <v>48</v>
      </c>
      <c r="F116" s="94"/>
      <c r="G116" s="94"/>
      <c r="H116" s="97"/>
      <c r="I116" s="97"/>
      <c r="J116" s="107" t="s">
        <v>352</v>
      </c>
      <c r="K116" s="97">
        <v>970000</v>
      </c>
      <c r="L116" s="97">
        <v>970000</v>
      </c>
      <c r="M116" s="93" t="s">
        <v>34</v>
      </c>
      <c r="N116" s="108" t="s">
        <v>35</v>
      </c>
      <c r="O116" s="109" t="s">
        <v>36</v>
      </c>
      <c r="P116" s="108" t="s">
        <v>48</v>
      </c>
      <c r="Q116" s="108" t="s">
        <v>48</v>
      </c>
      <c r="R116" s="114"/>
      <c r="S116" s="114">
        <v>1300</v>
      </c>
      <c r="T116" s="115">
        <v>45231</v>
      </c>
      <c r="U116" s="115">
        <v>45413</v>
      </c>
      <c r="V116" s="116" t="s">
        <v>353</v>
      </c>
    </row>
    <row r="117" ht="55.5" customHeight="1" spans="1:22">
      <c r="A117" s="93">
        <v>111</v>
      </c>
      <c r="B117" s="95" t="s">
        <v>27</v>
      </c>
      <c r="C117" s="95" t="s">
        <v>28</v>
      </c>
      <c r="D117" s="95" t="s">
        <v>86</v>
      </c>
      <c r="E117" s="96" t="s">
        <v>48</v>
      </c>
      <c r="F117" s="94"/>
      <c r="G117" s="94"/>
      <c r="H117" s="97"/>
      <c r="I117" s="97"/>
      <c r="J117" s="107" t="s">
        <v>354</v>
      </c>
      <c r="K117" s="97">
        <v>40000</v>
      </c>
      <c r="L117" s="97">
        <v>40000</v>
      </c>
      <c r="M117" s="93" t="s">
        <v>34</v>
      </c>
      <c r="N117" s="108" t="s">
        <v>35</v>
      </c>
      <c r="O117" s="109" t="s">
        <v>36</v>
      </c>
      <c r="P117" s="96" t="s">
        <v>48</v>
      </c>
      <c r="Q117" s="96" t="s">
        <v>48</v>
      </c>
      <c r="R117" s="114"/>
      <c r="S117" s="114">
        <v>60</v>
      </c>
      <c r="T117" s="115">
        <v>44986</v>
      </c>
      <c r="U117" s="115">
        <v>45261</v>
      </c>
      <c r="V117" s="116" t="s">
        <v>355</v>
      </c>
    </row>
    <row r="118" ht="69" customHeight="1" spans="1:22">
      <c r="A118" s="93">
        <v>112</v>
      </c>
      <c r="B118" s="95" t="s">
        <v>27</v>
      </c>
      <c r="C118" s="95" t="s">
        <v>28</v>
      </c>
      <c r="D118" s="95" t="s">
        <v>29</v>
      </c>
      <c r="E118" s="96" t="s">
        <v>72</v>
      </c>
      <c r="F118" s="94"/>
      <c r="G118" s="94"/>
      <c r="H118" s="97" t="s">
        <v>66</v>
      </c>
      <c r="I118" s="97" t="s">
        <v>356</v>
      </c>
      <c r="J118" s="107" t="s">
        <v>357</v>
      </c>
      <c r="K118" s="97">
        <v>620000</v>
      </c>
      <c r="L118" s="97">
        <v>620000</v>
      </c>
      <c r="M118" s="93"/>
      <c r="N118" s="108" t="s">
        <v>75</v>
      </c>
      <c r="O118" s="109" t="s">
        <v>36</v>
      </c>
      <c r="P118" s="108" t="s">
        <v>37</v>
      </c>
      <c r="Q118" s="108" t="s">
        <v>72</v>
      </c>
      <c r="R118" s="114"/>
      <c r="S118" s="114">
        <v>60</v>
      </c>
      <c r="T118" s="115">
        <v>44986</v>
      </c>
      <c r="U118" s="115">
        <v>45261</v>
      </c>
      <c r="V118" s="116" t="s">
        <v>358</v>
      </c>
    </row>
    <row r="119" ht="67" customHeight="1" spans="1:22">
      <c r="A119" s="93">
        <v>113</v>
      </c>
      <c r="B119" s="95" t="s">
        <v>27</v>
      </c>
      <c r="C119" s="95" t="s">
        <v>28</v>
      </c>
      <c r="D119" s="95" t="s">
        <v>86</v>
      </c>
      <c r="E119" s="96" t="s">
        <v>48</v>
      </c>
      <c r="F119" s="94"/>
      <c r="G119" s="94"/>
      <c r="H119" s="97"/>
      <c r="I119" s="97"/>
      <c r="J119" s="107" t="s">
        <v>354</v>
      </c>
      <c r="K119" s="97">
        <v>1160000</v>
      </c>
      <c r="L119" s="97">
        <v>1160000</v>
      </c>
      <c r="M119" s="93"/>
      <c r="N119" s="108" t="s">
        <v>75</v>
      </c>
      <c r="O119" s="109" t="s">
        <v>36</v>
      </c>
      <c r="P119" s="96" t="s">
        <v>48</v>
      </c>
      <c r="Q119" s="96" t="s">
        <v>48</v>
      </c>
      <c r="R119" s="114"/>
      <c r="S119" s="114">
        <v>60</v>
      </c>
      <c r="T119" s="115">
        <v>44986</v>
      </c>
      <c r="U119" s="115">
        <v>45261</v>
      </c>
      <c r="V119" s="116" t="s">
        <v>359</v>
      </c>
    </row>
    <row r="120" ht="71" customHeight="1" spans="1:22">
      <c r="A120" s="93">
        <v>114</v>
      </c>
      <c r="B120" s="95" t="s">
        <v>27</v>
      </c>
      <c r="C120" s="95" t="s">
        <v>28</v>
      </c>
      <c r="D120" s="95" t="s">
        <v>71</v>
      </c>
      <c r="E120" s="96" t="s">
        <v>40</v>
      </c>
      <c r="F120" s="94"/>
      <c r="G120" s="94"/>
      <c r="H120" s="97" t="s">
        <v>41</v>
      </c>
      <c r="I120" s="97" t="s">
        <v>190</v>
      </c>
      <c r="J120" s="107" t="s">
        <v>360</v>
      </c>
      <c r="K120" s="97">
        <v>500000</v>
      </c>
      <c r="L120" s="97">
        <v>500000</v>
      </c>
      <c r="M120" s="93"/>
      <c r="N120" s="108" t="s">
        <v>75</v>
      </c>
      <c r="O120" s="109" t="s">
        <v>36</v>
      </c>
      <c r="P120" s="108" t="s">
        <v>40</v>
      </c>
      <c r="Q120" s="108" t="s">
        <v>40</v>
      </c>
      <c r="R120" s="114">
        <v>1</v>
      </c>
      <c r="S120" s="114"/>
      <c r="T120" s="115">
        <v>45047</v>
      </c>
      <c r="U120" s="115">
        <v>45214</v>
      </c>
      <c r="V120" s="116" t="s">
        <v>361</v>
      </c>
    </row>
    <row r="121" ht="65" customHeight="1" spans="1:22">
      <c r="A121" s="93">
        <v>115</v>
      </c>
      <c r="B121" s="95" t="s">
        <v>27</v>
      </c>
      <c r="C121" s="95" t="s">
        <v>28</v>
      </c>
      <c r="D121" s="95" t="s">
        <v>39</v>
      </c>
      <c r="E121" s="96" t="s">
        <v>37</v>
      </c>
      <c r="F121" s="94"/>
      <c r="G121" s="94"/>
      <c r="H121" s="97"/>
      <c r="I121" s="97"/>
      <c r="J121" s="107" t="s">
        <v>362</v>
      </c>
      <c r="K121" s="97">
        <v>140000</v>
      </c>
      <c r="L121" s="97">
        <v>140000</v>
      </c>
      <c r="M121" s="93"/>
      <c r="N121" s="108" t="s">
        <v>35</v>
      </c>
      <c r="O121" s="109" t="s">
        <v>36</v>
      </c>
      <c r="P121" s="96" t="s">
        <v>37</v>
      </c>
      <c r="Q121" s="96" t="s">
        <v>37</v>
      </c>
      <c r="R121" s="114">
        <v>15</v>
      </c>
      <c r="S121" s="114"/>
      <c r="T121" s="115">
        <v>45031</v>
      </c>
      <c r="U121" s="115">
        <v>45107</v>
      </c>
      <c r="V121" s="116" t="s">
        <v>363</v>
      </c>
    </row>
    <row r="122" ht="71" customHeight="1" spans="1:22">
      <c r="A122" s="93">
        <v>116</v>
      </c>
      <c r="B122" s="95" t="s">
        <v>45</v>
      </c>
      <c r="C122" s="95" t="s">
        <v>104</v>
      </c>
      <c r="D122" s="95" t="s">
        <v>133</v>
      </c>
      <c r="E122" s="96" t="s">
        <v>305</v>
      </c>
      <c r="F122" s="94"/>
      <c r="G122" s="94"/>
      <c r="H122" s="97"/>
      <c r="I122" s="97"/>
      <c r="J122" s="107" t="s">
        <v>364</v>
      </c>
      <c r="K122" s="97">
        <v>780000</v>
      </c>
      <c r="L122" s="97">
        <v>780000</v>
      </c>
      <c r="M122" s="93"/>
      <c r="N122" s="108" t="s">
        <v>35</v>
      </c>
      <c r="O122" s="109" t="s">
        <v>36</v>
      </c>
      <c r="P122" s="108" t="s">
        <v>305</v>
      </c>
      <c r="Q122" s="108" t="s">
        <v>305</v>
      </c>
      <c r="R122" s="114">
        <v>1</v>
      </c>
      <c r="S122" s="114"/>
      <c r="T122" s="115">
        <v>45078</v>
      </c>
      <c r="U122" s="115">
        <v>45230</v>
      </c>
      <c r="V122" s="116" t="s">
        <v>365</v>
      </c>
    </row>
    <row r="123" ht="73" customHeight="1" spans="1:22">
      <c r="A123" s="93">
        <v>117</v>
      </c>
      <c r="B123" s="95" t="s">
        <v>45</v>
      </c>
      <c r="C123" s="95" t="s">
        <v>104</v>
      </c>
      <c r="D123" s="95" t="s">
        <v>133</v>
      </c>
      <c r="E123" s="96" t="s">
        <v>305</v>
      </c>
      <c r="F123" s="94"/>
      <c r="G123" s="94"/>
      <c r="H123" s="97"/>
      <c r="I123" s="97"/>
      <c r="J123" s="107" t="s">
        <v>366</v>
      </c>
      <c r="K123" s="97">
        <v>850000</v>
      </c>
      <c r="L123" s="97">
        <v>850000</v>
      </c>
      <c r="M123" s="93"/>
      <c r="N123" s="108" t="s">
        <v>35</v>
      </c>
      <c r="O123" s="109" t="s">
        <v>36</v>
      </c>
      <c r="P123" s="96" t="s">
        <v>305</v>
      </c>
      <c r="Q123" s="96" t="s">
        <v>305</v>
      </c>
      <c r="R123" s="114">
        <v>3</v>
      </c>
      <c r="S123" s="114"/>
      <c r="T123" s="115">
        <v>44927</v>
      </c>
      <c r="U123" s="115">
        <v>45291</v>
      </c>
      <c r="V123" s="116" t="s">
        <v>367</v>
      </c>
    </row>
    <row r="124" ht="85" customHeight="1" spans="1:22">
      <c r="A124" s="93">
        <v>118</v>
      </c>
      <c r="B124" s="95" t="s">
        <v>27</v>
      </c>
      <c r="C124" s="95" t="s">
        <v>90</v>
      </c>
      <c r="D124" s="95" t="s">
        <v>368</v>
      </c>
      <c r="E124" s="96" t="s">
        <v>305</v>
      </c>
      <c r="F124" s="94"/>
      <c r="G124" s="94"/>
      <c r="H124" s="97"/>
      <c r="I124" s="97"/>
      <c r="J124" s="107" t="s">
        <v>369</v>
      </c>
      <c r="K124" s="97">
        <v>300000</v>
      </c>
      <c r="L124" s="97">
        <v>300000</v>
      </c>
      <c r="M124" s="93"/>
      <c r="N124" s="108" t="s">
        <v>35</v>
      </c>
      <c r="O124" s="109" t="s">
        <v>36</v>
      </c>
      <c r="P124" s="108" t="s">
        <v>305</v>
      </c>
      <c r="Q124" s="108" t="s">
        <v>305</v>
      </c>
      <c r="R124" s="114">
        <v>197</v>
      </c>
      <c r="S124" s="114">
        <v>26949</v>
      </c>
      <c r="T124" s="115">
        <v>44927</v>
      </c>
      <c r="U124" s="115">
        <v>45291</v>
      </c>
      <c r="V124" s="116" t="s">
        <v>370</v>
      </c>
    </row>
    <row r="125" ht="63" customHeight="1" spans="1:22">
      <c r="A125" s="93">
        <v>119</v>
      </c>
      <c r="B125" s="95" t="s">
        <v>45</v>
      </c>
      <c r="C125" s="95" t="s">
        <v>348</v>
      </c>
      <c r="D125" s="95" t="s">
        <v>349</v>
      </c>
      <c r="E125" s="117" t="s">
        <v>305</v>
      </c>
      <c r="F125" s="94"/>
      <c r="G125" s="94"/>
      <c r="H125" s="97"/>
      <c r="I125" s="97"/>
      <c r="J125" s="107" t="s">
        <v>371</v>
      </c>
      <c r="K125" s="97">
        <v>1380000</v>
      </c>
      <c r="L125" s="97">
        <v>1380000</v>
      </c>
      <c r="M125" s="93"/>
      <c r="N125" s="108" t="s">
        <v>63</v>
      </c>
      <c r="O125" s="109" t="s">
        <v>36</v>
      </c>
      <c r="P125" s="96" t="s">
        <v>305</v>
      </c>
      <c r="Q125" s="96" t="s">
        <v>305</v>
      </c>
      <c r="R125" s="114">
        <v>14</v>
      </c>
      <c r="S125" s="114"/>
      <c r="T125" s="115">
        <v>45167</v>
      </c>
      <c r="U125" s="115">
        <v>45413</v>
      </c>
      <c r="V125" s="116" t="s">
        <v>372</v>
      </c>
    </row>
    <row r="126" ht="93" customHeight="1" spans="1:22">
      <c r="A126" s="93">
        <v>120</v>
      </c>
      <c r="B126" s="95" t="s">
        <v>45</v>
      </c>
      <c r="C126" s="95" t="s">
        <v>46</v>
      </c>
      <c r="D126" s="95" t="s">
        <v>59</v>
      </c>
      <c r="E126" s="96" t="s">
        <v>48</v>
      </c>
      <c r="F126" s="94"/>
      <c r="G126" s="94"/>
      <c r="H126" s="97" t="s">
        <v>66</v>
      </c>
      <c r="I126" s="97" t="s">
        <v>73</v>
      </c>
      <c r="J126" s="107" t="s">
        <v>309</v>
      </c>
      <c r="K126" s="97">
        <v>800000</v>
      </c>
      <c r="L126" s="97">
        <v>800000</v>
      </c>
      <c r="M126" s="93"/>
      <c r="N126" s="108" t="s">
        <v>63</v>
      </c>
      <c r="O126" s="109" t="s">
        <v>36</v>
      </c>
      <c r="P126" s="108" t="s">
        <v>48</v>
      </c>
      <c r="Q126" s="108" t="s">
        <v>48</v>
      </c>
      <c r="R126" s="114">
        <v>23</v>
      </c>
      <c r="S126" s="114">
        <v>1151</v>
      </c>
      <c r="T126" s="115">
        <v>44986</v>
      </c>
      <c r="U126" s="115">
        <v>45261</v>
      </c>
      <c r="V126" s="116" t="s">
        <v>373</v>
      </c>
    </row>
    <row r="127" ht="88" customHeight="1" spans="1:22">
      <c r="A127" s="93">
        <v>121</v>
      </c>
      <c r="B127" s="95" t="s">
        <v>45</v>
      </c>
      <c r="C127" s="95" t="s">
        <v>46</v>
      </c>
      <c r="D127" s="95" t="s">
        <v>59</v>
      </c>
      <c r="E127" s="96" t="s">
        <v>48</v>
      </c>
      <c r="F127" s="94"/>
      <c r="G127" s="94"/>
      <c r="H127" s="97" t="s">
        <v>106</v>
      </c>
      <c r="I127" s="97" t="s">
        <v>374</v>
      </c>
      <c r="J127" s="107" t="s">
        <v>309</v>
      </c>
      <c r="K127" s="97">
        <v>500000</v>
      </c>
      <c r="L127" s="97">
        <v>500000</v>
      </c>
      <c r="M127" s="93"/>
      <c r="N127" s="108" t="s">
        <v>63</v>
      </c>
      <c r="O127" s="109" t="s">
        <v>36</v>
      </c>
      <c r="P127" s="96" t="s">
        <v>48</v>
      </c>
      <c r="Q127" s="96" t="s">
        <v>48</v>
      </c>
      <c r="R127" s="114">
        <v>23</v>
      </c>
      <c r="S127" s="114">
        <v>1151</v>
      </c>
      <c r="T127" s="115">
        <v>44986</v>
      </c>
      <c r="U127" s="115">
        <v>45261</v>
      </c>
      <c r="V127" s="116" t="s">
        <v>375</v>
      </c>
    </row>
    <row r="128" ht="81" customHeight="1" spans="1:22">
      <c r="A128" s="93">
        <v>122</v>
      </c>
      <c r="B128" s="95" t="s">
        <v>45</v>
      </c>
      <c r="C128" s="95" t="s">
        <v>46</v>
      </c>
      <c r="D128" s="95" t="s">
        <v>59</v>
      </c>
      <c r="E128" s="96" t="s">
        <v>48</v>
      </c>
      <c r="F128" s="94"/>
      <c r="G128" s="94"/>
      <c r="H128" s="97" t="s">
        <v>77</v>
      </c>
      <c r="I128" s="97" t="s">
        <v>126</v>
      </c>
      <c r="J128" s="107" t="s">
        <v>309</v>
      </c>
      <c r="K128" s="97">
        <v>300000</v>
      </c>
      <c r="L128" s="97">
        <v>300000</v>
      </c>
      <c r="M128" s="93"/>
      <c r="N128" s="108" t="s">
        <v>63</v>
      </c>
      <c r="O128" s="109" t="s">
        <v>36</v>
      </c>
      <c r="P128" s="108" t="s">
        <v>48</v>
      </c>
      <c r="Q128" s="108" t="s">
        <v>48</v>
      </c>
      <c r="R128" s="114">
        <v>23</v>
      </c>
      <c r="S128" s="114">
        <v>1151</v>
      </c>
      <c r="T128" s="115">
        <v>44986</v>
      </c>
      <c r="U128" s="115">
        <v>45261</v>
      </c>
      <c r="V128" s="116" t="s">
        <v>376</v>
      </c>
    </row>
    <row r="129" ht="98" customHeight="1" spans="1:22">
      <c r="A129" s="93">
        <v>123</v>
      </c>
      <c r="B129" s="95" t="s">
        <v>45</v>
      </c>
      <c r="C129" s="95" t="s">
        <v>46</v>
      </c>
      <c r="D129" s="95" t="s">
        <v>59</v>
      </c>
      <c r="E129" s="96" t="s">
        <v>48</v>
      </c>
      <c r="F129" s="94"/>
      <c r="G129" s="94"/>
      <c r="H129" s="97" t="s">
        <v>66</v>
      </c>
      <c r="I129" s="97" t="s">
        <v>214</v>
      </c>
      <c r="J129" s="107" t="s">
        <v>312</v>
      </c>
      <c r="K129" s="97">
        <v>250000</v>
      </c>
      <c r="L129" s="97">
        <v>250000</v>
      </c>
      <c r="M129" s="93"/>
      <c r="N129" s="108" t="s">
        <v>63</v>
      </c>
      <c r="O129" s="109" t="s">
        <v>36</v>
      </c>
      <c r="P129" s="96" t="s">
        <v>48</v>
      </c>
      <c r="Q129" s="96" t="s">
        <v>48</v>
      </c>
      <c r="R129" s="114">
        <v>23</v>
      </c>
      <c r="S129" s="114">
        <v>442</v>
      </c>
      <c r="T129" s="115">
        <v>44927</v>
      </c>
      <c r="U129" s="115">
        <v>45261</v>
      </c>
      <c r="V129" s="116" t="s">
        <v>377</v>
      </c>
    </row>
    <row r="130" ht="65" customHeight="1" spans="1:22">
      <c r="A130" s="93">
        <v>124</v>
      </c>
      <c r="B130" s="95" t="s">
        <v>45</v>
      </c>
      <c r="C130" s="95" t="s">
        <v>46</v>
      </c>
      <c r="D130" s="95" t="s">
        <v>59</v>
      </c>
      <c r="E130" s="96" t="s">
        <v>48</v>
      </c>
      <c r="F130" s="94"/>
      <c r="G130" s="94"/>
      <c r="H130" s="97" t="s">
        <v>66</v>
      </c>
      <c r="I130" s="97" t="s">
        <v>73</v>
      </c>
      <c r="J130" s="107" t="s">
        <v>378</v>
      </c>
      <c r="K130" s="97">
        <v>450000</v>
      </c>
      <c r="L130" s="97">
        <v>450000</v>
      </c>
      <c r="M130" s="93"/>
      <c r="N130" s="108" t="s">
        <v>35</v>
      </c>
      <c r="O130" s="109" t="s">
        <v>36</v>
      </c>
      <c r="P130" s="108" t="s">
        <v>48</v>
      </c>
      <c r="Q130" s="108" t="s">
        <v>48</v>
      </c>
      <c r="R130" s="114">
        <v>5</v>
      </c>
      <c r="S130" s="114">
        <v>10</v>
      </c>
      <c r="T130" s="115">
        <v>44927</v>
      </c>
      <c r="U130" s="115">
        <v>45261</v>
      </c>
      <c r="V130" s="116" t="s">
        <v>379</v>
      </c>
    </row>
    <row r="131" ht="74" customHeight="1" spans="1:22">
      <c r="A131" s="93">
        <v>125</v>
      </c>
      <c r="B131" s="95" t="s">
        <v>45</v>
      </c>
      <c r="C131" s="95" t="s">
        <v>46</v>
      </c>
      <c r="D131" s="95" t="s">
        <v>59</v>
      </c>
      <c r="E131" s="96" t="s">
        <v>48</v>
      </c>
      <c r="F131" s="94"/>
      <c r="G131" s="94"/>
      <c r="H131" s="97" t="s">
        <v>66</v>
      </c>
      <c r="I131" s="97" t="s">
        <v>380</v>
      </c>
      <c r="J131" s="107" t="s">
        <v>378</v>
      </c>
      <c r="K131" s="97">
        <v>100000</v>
      </c>
      <c r="L131" s="97">
        <v>100000</v>
      </c>
      <c r="M131" s="93"/>
      <c r="N131" s="108" t="s">
        <v>35</v>
      </c>
      <c r="O131" s="109" t="s">
        <v>36</v>
      </c>
      <c r="P131" s="96" t="s">
        <v>48</v>
      </c>
      <c r="Q131" s="96" t="s">
        <v>48</v>
      </c>
      <c r="R131" s="114">
        <v>5</v>
      </c>
      <c r="S131" s="114">
        <v>10</v>
      </c>
      <c r="T131" s="115">
        <v>44927</v>
      </c>
      <c r="U131" s="115">
        <v>45261</v>
      </c>
      <c r="V131" s="116" t="s">
        <v>381</v>
      </c>
    </row>
    <row r="132" ht="68" customHeight="1" spans="1:22">
      <c r="A132" s="93">
        <v>126</v>
      </c>
      <c r="B132" s="95" t="s">
        <v>45</v>
      </c>
      <c r="C132" s="95" t="s">
        <v>46</v>
      </c>
      <c r="D132" s="95" t="s">
        <v>59</v>
      </c>
      <c r="E132" s="96" t="s">
        <v>48</v>
      </c>
      <c r="F132" s="94"/>
      <c r="G132" s="94"/>
      <c r="H132" s="97" t="s">
        <v>66</v>
      </c>
      <c r="I132" s="97" t="s">
        <v>380</v>
      </c>
      <c r="J132" s="107" t="s">
        <v>378</v>
      </c>
      <c r="K132" s="97">
        <v>220000</v>
      </c>
      <c r="L132" s="97">
        <v>220000</v>
      </c>
      <c r="M132" s="93"/>
      <c r="N132" s="108" t="s">
        <v>35</v>
      </c>
      <c r="O132" s="109" t="s">
        <v>36</v>
      </c>
      <c r="P132" s="108" t="s">
        <v>48</v>
      </c>
      <c r="Q132" s="108" t="s">
        <v>48</v>
      </c>
      <c r="R132" s="114">
        <v>5</v>
      </c>
      <c r="S132" s="114">
        <v>10</v>
      </c>
      <c r="T132" s="115">
        <v>44927</v>
      </c>
      <c r="U132" s="115">
        <v>45261</v>
      </c>
      <c r="V132" s="116" t="s">
        <v>382</v>
      </c>
    </row>
    <row r="133" ht="66" customHeight="1" spans="1:22">
      <c r="A133" s="93">
        <v>127</v>
      </c>
      <c r="B133" s="95" t="s">
        <v>45</v>
      </c>
      <c r="C133" s="95" t="s">
        <v>46</v>
      </c>
      <c r="D133" s="95" t="s">
        <v>59</v>
      </c>
      <c r="E133" s="96" t="s">
        <v>48</v>
      </c>
      <c r="F133" s="94"/>
      <c r="G133" s="94"/>
      <c r="H133" s="97" t="s">
        <v>66</v>
      </c>
      <c r="I133" s="97" t="s">
        <v>214</v>
      </c>
      <c r="J133" s="107" t="s">
        <v>378</v>
      </c>
      <c r="K133" s="97">
        <v>220000</v>
      </c>
      <c r="L133" s="97">
        <v>220000</v>
      </c>
      <c r="M133" s="93"/>
      <c r="N133" s="108" t="s">
        <v>35</v>
      </c>
      <c r="O133" s="109" t="s">
        <v>36</v>
      </c>
      <c r="P133" s="96" t="s">
        <v>48</v>
      </c>
      <c r="Q133" s="96" t="s">
        <v>48</v>
      </c>
      <c r="R133" s="114">
        <v>5</v>
      </c>
      <c r="S133" s="114">
        <v>10</v>
      </c>
      <c r="T133" s="115">
        <v>44927</v>
      </c>
      <c r="U133" s="115">
        <v>45261</v>
      </c>
      <c r="V133" s="116" t="s">
        <v>383</v>
      </c>
    </row>
    <row r="134" ht="69" customHeight="1" spans="1:22">
      <c r="A134" s="93">
        <v>128</v>
      </c>
      <c r="B134" s="95" t="s">
        <v>45</v>
      </c>
      <c r="C134" s="95" t="s">
        <v>46</v>
      </c>
      <c r="D134" s="95" t="s">
        <v>59</v>
      </c>
      <c r="E134" s="96" t="s">
        <v>48</v>
      </c>
      <c r="F134" s="94"/>
      <c r="G134" s="94"/>
      <c r="H134" s="97" t="s">
        <v>106</v>
      </c>
      <c r="I134" s="97" t="s">
        <v>374</v>
      </c>
      <c r="J134" s="107" t="s">
        <v>378</v>
      </c>
      <c r="K134" s="97">
        <v>350000</v>
      </c>
      <c r="L134" s="97">
        <v>350000</v>
      </c>
      <c r="M134" s="93"/>
      <c r="N134" s="108" t="s">
        <v>35</v>
      </c>
      <c r="O134" s="109" t="s">
        <v>36</v>
      </c>
      <c r="P134" s="108" t="s">
        <v>48</v>
      </c>
      <c r="Q134" s="108" t="s">
        <v>48</v>
      </c>
      <c r="R134" s="114">
        <v>5</v>
      </c>
      <c r="S134" s="114">
        <v>10</v>
      </c>
      <c r="T134" s="115">
        <v>44927</v>
      </c>
      <c r="U134" s="115">
        <v>45261</v>
      </c>
      <c r="V134" s="116" t="s">
        <v>384</v>
      </c>
    </row>
    <row r="135" ht="68" customHeight="1" spans="1:22">
      <c r="A135" s="93">
        <v>129</v>
      </c>
      <c r="B135" s="95" t="s">
        <v>45</v>
      </c>
      <c r="C135" s="95" t="s">
        <v>46</v>
      </c>
      <c r="D135" s="95" t="s">
        <v>59</v>
      </c>
      <c r="E135" s="96" t="s">
        <v>48</v>
      </c>
      <c r="F135" s="94"/>
      <c r="G135" s="94"/>
      <c r="H135" s="97" t="s">
        <v>231</v>
      </c>
      <c r="I135" s="97" t="s">
        <v>385</v>
      </c>
      <c r="J135" s="107" t="s">
        <v>378</v>
      </c>
      <c r="K135" s="97">
        <v>100000</v>
      </c>
      <c r="L135" s="97">
        <v>100000</v>
      </c>
      <c r="M135" s="93"/>
      <c r="N135" s="108" t="s">
        <v>35</v>
      </c>
      <c r="O135" s="109" t="s">
        <v>36</v>
      </c>
      <c r="P135" s="96" t="s">
        <v>48</v>
      </c>
      <c r="Q135" s="96" t="s">
        <v>48</v>
      </c>
      <c r="R135" s="114">
        <v>5</v>
      </c>
      <c r="S135" s="114">
        <v>10</v>
      </c>
      <c r="T135" s="115">
        <v>44927</v>
      </c>
      <c r="U135" s="115">
        <v>45261</v>
      </c>
      <c r="V135" s="116" t="s">
        <v>386</v>
      </c>
    </row>
    <row r="136" ht="63" customHeight="1" spans="1:22">
      <c r="A136" s="93">
        <v>130</v>
      </c>
      <c r="B136" s="95" t="s">
        <v>45</v>
      </c>
      <c r="C136" s="95" t="s">
        <v>46</v>
      </c>
      <c r="D136" s="95" t="s">
        <v>387</v>
      </c>
      <c r="E136" s="96" t="s">
        <v>48</v>
      </c>
      <c r="F136" s="94"/>
      <c r="G136" s="94"/>
      <c r="H136" s="97" t="s">
        <v>66</v>
      </c>
      <c r="I136" s="97" t="s">
        <v>380</v>
      </c>
      <c r="J136" s="107" t="s">
        <v>388</v>
      </c>
      <c r="K136" s="97">
        <v>120000</v>
      </c>
      <c r="L136" s="97">
        <v>120000</v>
      </c>
      <c r="M136" s="93"/>
      <c r="N136" s="108" t="s">
        <v>35</v>
      </c>
      <c r="O136" s="109" t="s">
        <v>36</v>
      </c>
      <c r="P136" s="108" t="s">
        <v>48</v>
      </c>
      <c r="Q136" s="108" t="s">
        <v>48</v>
      </c>
      <c r="R136" s="114"/>
      <c r="S136" s="114">
        <v>5</v>
      </c>
      <c r="T136" s="115">
        <v>44986</v>
      </c>
      <c r="U136" s="115">
        <v>45170</v>
      </c>
      <c r="V136" s="116" t="s">
        <v>389</v>
      </c>
    </row>
    <row r="137" ht="57" customHeight="1" spans="1:22">
      <c r="A137" s="93">
        <v>131</v>
      </c>
      <c r="B137" s="95" t="s">
        <v>45</v>
      </c>
      <c r="C137" s="95" t="s">
        <v>46</v>
      </c>
      <c r="D137" s="95" t="s">
        <v>47</v>
      </c>
      <c r="E137" s="96" t="s">
        <v>390</v>
      </c>
      <c r="F137" s="94"/>
      <c r="G137" s="94"/>
      <c r="H137" s="97" t="s">
        <v>41</v>
      </c>
      <c r="I137" s="97" t="s">
        <v>202</v>
      </c>
      <c r="J137" s="107" t="s">
        <v>391</v>
      </c>
      <c r="K137" s="97">
        <v>200000</v>
      </c>
      <c r="L137" s="97">
        <v>200000</v>
      </c>
      <c r="M137" s="93"/>
      <c r="N137" s="108" t="s">
        <v>35</v>
      </c>
      <c r="O137" s="109" t="s">
        <v>36</v>
      </c>
      <c r="P137" s="96" t="s">
        <v>392</v>
      </c>
      <c r="Q137" s="96" t="s">
        <v>392</v>
      </c>
      <c r="R137" s="114">
        <v>11</v>
      </c>
      <c r="S137" s="114">
        <v>24</v>
      </c>
      <c r="T137" s="115">
        <v>45136</v>
      </c>
      <c r="U137" s="115">
        <v>45290</v>
      </c>
      <c r="V137" s="116" t="s">
        <v>393</v>
      </c>
    </row>
    <row r="138" ht="57" customHeight="1" spans="1:22">
      <c r="A138" s="93">
        <v>132</v>
      </c>
      <c r="B138" s="95" t="s">
        <v>45</v>
      </c>
      <c r="C138" s="95" t="s">
        <v>46</v>
      </c>
      <c r="D138" s="95" t="s">
        <v>47</v>
      </c>
      <c r="E138" s="96" t="s">
        <v>72</v>
      </c>
      <c r="F138" s="94"/>
      <c r="G138" s="94"/>
      <c r="H138" s="97" t="s">
        <v>66</v>
      </c>
      <c r="I138" s="97" t="s">
        <v>73</v>
      </c>
      <c r="J138" s="107" t="s">
        <v>391</v>
      </c>
      <c r="K138" s="97">
        <v>200000</v>
      </c>
      <c r="L138" s="97">
        <v>200000</v>
      </c>
      <c r="M138" s="93"/>
      <c r="N138" s="108" t="s">
        <v>35</v>
      </c>
      <c r="O138" s="109" t="s">
        <v>36</v>
      </c>
      <c r="P138" s="108" t="s">
        <v>392</v>
      </c>
      <c r="Q138" s="108" t="s">
        <v>392</v>
      </c>
      <c r="R138" s="114">
        <v>11</v>
      </c>
      <c r="S138" s="114"/>
      <c r="T138" s="115">
        <v>45136</v>
      </c>
      <c r="U138" s="115">
        <v>45290</v>
      </c>
      <c r="V138" s="116" t="s">
        <v>394</v>
      </c>
    </row>
    <row r="139" ht="57" customHeight="1" spans="1:22">
      <c r="A139" s="93">
        <v>133</v>
      </c>
      <c r="B139" s="95" t="s">
        <v>45</v>
      </c>
      <c r="C139" s="95" t="s">
        <v>46</v>
      </c>
      <c r="D139" s="95" t="s">
        <v>395</v>
      </c>
      <c r="E139" s="96" t="s">
        <v>72</v>
      </c>
      <c r="F139" s="94"/>
      <c r="G139" s="94"/>
      <c r="H139" s="97" t="s">
        <v>66</v>
      </c>
      <c r="I139" s="97" t="s">
        <v>205</v>
      </c>
      <c r="J139" s="107" t="s">
        <v>391</v>
      </c>
      <c r="K139" s="97">
        <v>200000</v>
      </c>
      <c r="L139" s="97">
        <v>200000</v>
      </c>
      <c r="M139" s="93"/>
      <c r="N139" s="108" t="s">
        <v>35</v>
      </c>
      <c r="O139" s="109" t="s">
        <v>36</v>
      </c>
      <c r="P139" s="96" t="s">
        <v>392</v>
      </c>
      <c r="Q139" s="96" t="s">
        <v>392</v>
      </c>
      <c r="R139" s="114">
        <v>11</v>
      </c>
      <c r="S139" s="114"/>
      <c r="T139" s="115">
        <v>45136</v>
      </c>
      <c r="U139" s="115">
        <v>45290</v>
      </c>
      <c r="V139" s="116" t="s">
        <v>396</v>
      </c>
    </row>
    <row r="140" ht="57" customHeight="1" spans="1:22">
      <c r="A140" s="93">
        <v>134</v>
      </c>
      <c r="B140" s="95" t="s">
        <v>45</v>
      </c>
      <c r="C140" s="95" t="s">
        <v>46</v>
      </c>
      <c r="D140" s="95" t="s">
        <v>47</v>
      </c>
      <c r="E140" s="96" t="s">
        <v>397</v>
      </c>
      <c r="F140" s="94"/>
      <c r="G140" s="94"/>
      <c r="H140" s="97" t="s">
        <v>95</v>
      </c>
      <c r="I140" s="97" t="s">
        <v>398</v>
      </c>
      <c r="J140" s="107" t="s">
        <v>391</v>
      </c>
      <c r="K140" s="97">
        <v>200000</v>
      </c>
      <c r="L140" s="97">
        <v>200000</v>
      </c>
      <c r="M140" s="93"/>
      <c r="N140" s="108" t="s">
        <v>35</v>
      </c>
      <c r="O140" s="109" t="s">
        <v>36</v>
      </c>
      <c r="P140" s="108" t="s">
        <v>392</v>
      </c>
      <c r="Q140" s="108" t="s">
        <v>392</v>
      </c>
      <c r="R140" s="114">
        <v>11</v>
      </c>
      <c r="S140" s="114">
        <v>42</v>
      </c>
      <c r="T140" s="115">
        <v>45136</v>
      </c>
      <c r="U140" s="115">
        <v>45290</v>
      </c>
      <c r="V140" s="116" t="s">
        <v>399</v>
      </c>
    </row>
    <row r="141" ht="72" customHeight="1" spans="1:22">
      <c r="A141" s="93">
        <v>135</v>
      </c>
      <c r="B141" s="95" t="s">
        <v>27</v>
      </c>
      <c r="C141" s="95" t="s">
        <v>400</v>
      </c>
      <c r="D141" s="95" t="s">
        <v>401</v>
      </c>
      <c r="E141" s="96" t="s">
        <v>397</v>
      </c>
      <c r="F141" s="94"/>
      <c r="G141" s="94"/>
      <c r="H141" s="97" t="s">
        <v>95</v>
      </c>
      <c r="I141" s="97" t="s">
        <v>402</v>
      </c>
      <c r="J141" s="107" t="s">
        <v>391</v>
      </c>
      <c r="K141" s="97">
        <v>200000</v>
      </c>
      <c r="L141" s="97">
        <v>200000</v>
      </c>
      <c r="M141" s="93"/>
      <c r="N141" s="108" t="s">
        <v>35</v>
      </c>
      <c r="O141" s="109" t="s">
        <v>36</v>
      </c>
      <c r="P141" s="96" t="s">
        <v>392</v>
      </c>
      <c r="Q141" s="96" t="s">
        <v>392</v>
      </c>
      <c r="R141" s="114">
        <v>11</v>
      </c>
      <c r="S141" s="114">
        <v>67</v>
      </c>
      <c r="T141" s="115">
        <v>45136</v>
      </c>
      <c r="U141" s="115">
        <v>45290</v>
      </c>
      <c r="V141" s="116" t="s">
        <v>403</v>
      </c>
    </row>
    <row r="142" ht="63" customHeight="1" spans="1:22">
      <c r="A142" s="93">
        <v>136</v>
      </c>
      <c r="B142" s="95" t="s">
        <v>45</v>
      </c>
      <c r="C142" s="95" t="s">
        <v>104</v>
      </c>
      <c r="D142" s="95" t="s">
        <v>133</v>
      </c>
      <c r="E142" s="96" t="s">
        <v>404</v>
      </c>
      <c r="F142" s="94"/>
      <c r="G142" s="94"/>
      <c r="H142" s="97" t="s">
        <v>293</v>
      </c>
      <c r="I142" s="97" t="s">
        <v>405</v>
      </c>
      <c r="J142" s="107" t="s">
        <v>391</v>
      </c>
      <c r="K142" s="97">
        <v>200000</v>
      </c>
      <c r="L142" s="97">
        <v>200000</v>
      </c>
      <c r="M142" s="93"/>
      <c r="N142" s="108" t="s">
        <v>35</v>
      </c>
      <c r="O142" s="109" t="s">
        <v>36</v>
      </c>
      <c r="P142" s="96" t="s">
        <v>392</v>
      </c>
      <c r="Q142" s="96" t="s">
        <v>392</v>
      </c>
      <c r="R142" s="114">
        <v>11</v>
      </c>
      <c r="S142" s="114">
        <v>36</v>
      </c>
      <c r="T142" s="115">
        <v>45136</v>
      </c>
      <c r="U142" s="115">
        <v>45290</v>
      </c>
      <c r="V142" s="116" t="s">
        <v>406</v>
      </c>
    </row>
    <row r="143" ht="63" customHeight="1" spans="1:22">
      <c r="A143" s="93">
        <v>137</v>
      </c>
      <c r="B143" s="95" t="s">
        <v>45</v>
      </c>
      <c r="C143" s="95" t="s">
        <v>46</v>
      </c>
      <c r="D143" s="95" t="s">
        <v>59</v>
      </c>
      <c r="E143" s="96" t="s">
        <v>404</v>
      </c>
      <c r="F143" s="94"/>
      <c r="G143" s="94"/>
      <c r="H143" s="97" t="s">
        <v>293</v>
      </c>
      <c r="I143" s="97" t="s">
        <v>339</v>
      </c>
      <c r="J143" s="107" t="s">
        <v>391</v>
      </c>
      <c r="K143" s="97">
        <v>200000</v>
      </c>
      <c r="L143" s="97">
        <v>200000</v>
      </c>
      <c r="M143" s="93"/>
      <c r="N143" s="108" t="s">
        <v>35</v>
      </c>
      <c r="O143" s="109" t="s">
        <v>36</v>
      </c>
      <c r="P143" s="96" t="s">
        <v>392</v>
      </c>
      <c r="Q143" s="96" t="s">
        <v>392</v>
      </c>
      <c r="R143" s="114">
        <v>11</v>
      </c>
      <c r="S143" s="114">
        <v>14</v>
      </c>
      <c r="T143" s="115">
        <v>45136</v>
      </c>
      <c r="U143" s="115">
        <v>45290</v>
      </c>
      <c r="V143" s="116" t="s">
        <v>407</v>
      </c>
    </row>
    <row r="144" ht="65" customHeight="1" spans="1:22">
      <c r="A144" s="93">
        <v>138</v>
      </c>
      <c r="B144" s="95" t="s">
        <v>45</v>
      </c>
      <c r="C144" s="95" t="s">
        <v>104</v>
      </c>
      <c r="D144" s="95" t="s">
        <v>133</v>
      </c>
      <c r="E144" s="96" t="s">
        <v>408</v>
      </c>
      <c r="F144" s="94"/>
      <c r="G144" s="94"/>
      <c r="H144" s="97" t="s">
        <v>77</v>
      </c>
      <c r="I144" s="97" t="s">
        <v>409</v>
      </c>
      <c r="J144" s="107" t="s">
        <v>391</v>
      </c>
      <c r="K144" s="97">
        <v>200000</v>
      </c>
      <c r="L144" s="97">
        <v>200000</v>
      </c>
      <c r="M144" s="93"/>
      <c r="N144" s="108" t="s">
        <v>35</v>
      </c>
      <c r="O144" s="109" t="s">
        <v>36</v>
      </c>
      <c r="P144" s="108" t="s">
        <v>392</v>
      </c>
      <c r="Q144" s="108" t="s">
        <v>392</v>
      </c>
      <c r="R144" s="114">
        <v>11</v>
      </c>
      <c r="S144" s="114">
        <v>45</v>
      </c>
      <c r="T144" s="115">
        <v>45136</v>
      </c>
      <c r="U144" s="115">
        <v>45290</v>
      </c>
      <c r="V144" s="116" t="s">
        <v>410</v>
      </c>
    </row>
    <row r="145" ht="69" customHeight="1" spans="1:22">
      <c r="A145" s="93">
        <v>139</v>
      </c>
      <c r="B145" s="95" t="s">
        <v>45</v>
      </c>
      <c r="C145" s="95" t="s">
        <v>46</v>
      </c>
      <c r="D145" s="95" t="s">
        <v>47</v>
      </c>
      <c r="E145" s="96" t="s">
        <v>106</v>
      </c>
      <c r="F145" s="94"/>
      <c r="G145" s="94"/>
      <c r="H145" s="97" t="s">
        <v>106</v>
      </c>
      <c r="I145" s="97" t="s">
        <v>153</v>
      </c>
      <c r="J145" s="107" t="s">
        <v>391</v>
      </c>
      <c r="K145" s="97">
        <v>200000</v>
      </c>
      <c r="L145" s="97">
        <v>200000</v>
      </c>
      <c r="M145" s="93"/>
      <c r="N145" s="108" t="s">
        <v>35</v>
      </c>
      <c r="O145" s="109" t="s">
        <v>36</v>
      </c>
      <c r="P145" s="96" t="s">
        <v>392</v>
      </c>
      <c r="Q145" s="96" t="s">
        <v>392</v>
      </c>
      <c r="R145" s="114">
        <v>11</v>
      </c>
      <c r="S145" s="114">
        <v>21</v>
      </c>
      <c r="T145" s="115">
        <v>45136</v>
      </c>
      <c r="U145" s="115">
        <v>45290</v>
      </c>
      <c r="V145" s="116" t="s">
        <v>411</v>
      </c>
    </row>
    <row r="146" ht="60" customHeight="1" spans="1:22">
      <c r="A146" s="93">
        <v>140</v>
      </c>
      <c r="B146" s="95" t="s">
        <v>45</v>
      </c>
      <c r="C146" s="95" t="s">
        <v>46</v>
      </c>
      <c r="D146" s="95" t="s">
        <v>47</v>
      </c>
      <c r="E146" s="96" t="s">
        <v>412</v>
      </c>
      <c r="F146" s="94"/>
      <c r="G146" s="94"/>
      <c r="H146" s="97" t="s">
        <v>231</v>
      </c>
      <c r="I146" s="97" t="s">
        <v>385</v>
      </c>
      <c r="J146" s="107" t="s">
        <v>391</v>
      </c>
      <c r="K146" s="97">
        <v>200000</v>
      </c>
      <c r="L146" s="97">
        <v>200000</v>
      </c>
      <c r="M146" s="93"/>
      <c r="N146" s="108" t="s">
        <v>35</v>
      </c>
      <c r="O146" s="109" t="s">
        <v>36</v>
      </c>
      <c r="P146" s="108" t="s">
        <v>392</v>
      </c>
      <c r="Q146" s="108" t="s">
        <v>392</v>
      </c>
      <c r="R146" s="114">
        <v>11</v>
      </c>
      <c r="S146" s="114">
        <v>16</v>
      </c>
      <c r="T146" s="115">
        <v>45136</v>
      </c>
      <c r="U146" s="115">
        <v>45290</v>
      </c>
      <c r="V146" s="116" t="s">
        <v>413</v>
      </c>
    </row>
    <row r="147" ht="63" customHeight="1" spans="1:22">
      <c r="A147" s="93">
        <v>141</v>
      </c>
      <c r="B147" s="95" t="s">
        <v>45</v>
      </c>
      <c r="C147" s="95" t="s">
        <v>46</v>
      </c>
      <c r="D147" s="95" t="s">
        <v>59</v>
      </c>
      <c r="E147" s="96" t="s">
        <v>414</v>
      </c>
      <c r="F147" s="94"/>
      <c r="G147" s="94"/>
      <c r="H147" s="97" t="s">
        <v>82</v>
      </c>
      <c r="I147" s="97" t="s">
        <v>126</v>
      </c>
      <c r="J147" s="107" t="s">
        <v>391</v>
      </c>
      <c r="K147" s="97">
        <v>200000</v>
      </c>
      <c r="L147" s="97">
        <v>200000</v>
      </c>
      <c r="M147" s="93"/>
      <c r="N147" s="108" t="s">
        <v>35</v>
      </c>
      <c r="O147" s="109" t="s">
        <v>36</v>
      </c>
      <c r="P147" s="96" t="s">
        <v>392</v>
      </c>
      <c r="Q147" s="96" t="s">
        <v>392</v>
      </c>
      <c r="R147" s="114">
        <v>11</v>
      </c>
      <c r="S147" s="114">
        <v>6</v>
      </c>
      <c r="T147" s="115">
        <v>45136</v>
      </c>
      <c r="U147" s="115">
        <v>45290</v>
      </c>
      <c r="V147" s="116" t="s">
        <v>415</v>
      </c>
    </row>
    <row r="148" ht="66" customHeight="1" spans="1:22">
      <c r="A148" s="93">
        <v>142</v>
      </c>
      <c r="B148" s="95" t="s">
        <v>113</v>
      </c>
      <c r="C148" s="95" t="s">
        <v>114</v>
      </c>
      <c r="D148" s="95" t="s">
        <v>416</v>
      </c>
      <c r="E148" s="96" t="s">
        <v>40</v>
      </c>
      <c r="F148" s="94"/>
      <c r="G148" s="94"/>
      <c r="H148" s="97"/>
      <c r="I148" s="97"/>
      <c r="J148" s="107" t="s">
        <v>417</v>
      </c>
      <c r="K148" s="97">
        <v>2979600</v>
      </c>
      <c r="L148" s="97">
        <v>2979600</v>
      </c>
      <c r="M148" s="93"/>
      <c r="N148" s="108" t="s">
        <v>35</v>
      </c>
      <c r="O148" s="109" t="s">
        <v>36</v>
      </c>
      <c r="P148" s="108" t="s">
        <v>40</v>
      </c>
      <c r="Q148" s="108" t="s">
        <v>40</v>
      </c>
      <c r="R148" s="114">
        <v>45</v>
      </c>
      <c r="S148" s="114">
        <v>4900</v>
      </c>
      <c r="T148" s="115">
        <v>45097</v>
      </c>
      <c r="U148" s="115">
        <v>45280</v>
      </c>
      <c r="V148" s="116" t="s">
        <v>418</v>
      </c>
    </row>
    <row r="149" ht="61" customHeight="1" spans="1:22">
      <c r="A149" s="93">
        <v>143</v>
      </c>
      <c r="B149" s="95" t="s">
        <v>27</v>
      </c>
      <c r="C149" s="95" t="s">
        <v>28</v>
      </c>
      <c r="D149" s="95" t="s">
        <v>71</v>
      </c>
      <c r="E149" s="96" t="s">
        <v>40</v>
      </c>
      <c r="F149" s="94" t="s">
        <v>41</v>
      </c>
      <c r="G149" s="94"/>
      <c r="H149" s="97" t="s">
        <v>41</v>
      </c>
      <c r="I149" s="97" t="s">
        <v>196</v>
      </c>
      <c r="J149" s="107" t="s">
        <v>419</v>
      </c>
      <c r="K149" s="97">
        <v>210000</v>
      </c>
      <c r="L149" s="97">
        <v>210000</v>
      </c>
      <c r="M149" s="93"/>
      <c r="N149" s="108" t="s">
        <v>75</v>
      </c>
      <c r="O149" s="109" t="s">
        <v>36</v>
      </c>
      <c r="P149" s="108" t="s">
        <v>40</v>
      </c>
      <c r="Q149" s="108" t="s">
        <v>40</v>
      </c>
      <c r="R149" s="114"/>
      <c r="S149" s="114"/>
      <c r="T149" s="115">
        <v>45097</v>
      </c>
      <c r="U149" s="115">
        <v>45280</v>
      </c>
      <c r="V149" s="116" t="s">
        <v>420</v>
      </c>
    </row>
    <row r="150" ht="64" customHeight="1" spans="1:22">
      <c r="A150" s="93">
        <v>144</v>
      </c>
      <c r="B150" s="95" t="s">
        <v>27</v>
      </c>
      <c r="C150" s="95" t="s">
        <v>28</v>
      </c>
      <c r="D150" s="95" t="s">
        <v>71</v>
      </c>
      <c r="E150" s="96" t="s">
        <v>421</v>
      </c>
      <c r="F150" s="94"/>
      <c r="G150" s="94"/>
      <c r="H150" s="97" t="s">
        <v>277</v>
      </c>
      <c r="I150" s="97" t="s">
        <v>190</v>
      </c>
      <c r="J150" s="107" t="s">
        <v>422</v>
      </c>
      <c r="K150" s="97">
        <v>300000</v>
      </c>
      <c r="L150" s="97">
        <v>300000</v>
      </c>
      <c r="M150" s="93"/>
      <c r="N150" s="108" t="s">
        <v>75</v>
      </c>
      <c r="O150" s="109" t="s">
        <v>36</v>
      </c>
      <c r="P150" s="108" t="s">
        <v>40</v>
      </c>
      <c r="Q150" s="108" t="s">
        <v>40</v>
      </c>
      <c r="R150" s="114">
        <v>1</v>
      </c>
      <c r="S150" s="114">
        <v>80</v>
      </c>
      <c r="T150" s="115">
        <v>45051</v>
      </c>
      <c r="U150" s="115">
        <v>45235</v>
      </c>
      <c r="V150" s="116" t="s">
        <v>423</v>
      </c>
    </row>
    <row r="151" ht="63" customHeight="1" spans="1:22">
      <c r="A151" s="93">
        <v>145</v>
      </c>
      <c r="B151" s="95" t="s">
        <v>45</v>
      </c>
      <c r="C151" s="95" t="s">
        <v>104</v>
      </c>
      <c r="D151" s="95" t="s">
        <v>105</v>
      </c>
      <c r="E151" s="96" t="s">
        <v>40</v>
      </c>
      <c r="F151" s="94"/>
      <c r="G151" s="94"/>
      <c r="H151" s="97"/>
      <c r="I151" s="97"/>
      <c r="J151" s="107" t="s">
        <v>424</v>
      </c>
      <c r="K151" s="97">
        <v>1610530</v>
      </c>
      <c r="L151" s="97">
        <v>1610530</v>
      </c>
      <c r="M151" s="93"/>
      <c r="N151" s="108" t="s">
        <v>75</v>
      </c>
      <c r="O151" s="109" t="s">
        <v>36</v>
      </c>
      <c r="P151" s="96" t="s">
        <v>40</v>
      </c>
      <c r="Q151" s="96" t="s">
        <v>40</v>
      </c>
      <c r="R151" s="114">
        <v>52</v>
      </c>
      <c r="S151" s="114">
        <v>85</v>
      </c>
      <c r="T151" s="115">
        <v>45051</v>
      </c>
      <c r="U151" s="115">
        <v>45235</v>
      </c>
      <c r="V151" s="116" t="s">
        <v>425</v>
      </c>
    </row>
    <row r="152" ht="60" customHeight="1" spans="1:22">
      <c r="A152" s="93">
        <v>146</v>
      </c>
      <c r="B152" s="95" t="s">
        <v>45</v>
      </c>
      <c r="C152" s="95" t="s">
        <v>348</v>
      </c>
      <c r="D152" s="95" t="s">
        <v>349</v>
      </c>
      <c r="E152" s="96" t="s">
        <v>48</v>
      </c>
      <c r="F152" s="94"/>
      <c r="G152" s="94"/>
      <c r="H152" s="97"/>
      <c r="I152" s="97"/>
      <c r="J152" s="107" t="s">
        <v>426</v>
      </c>
      <c r="K152" s="97">
        <v>800000</v>
      </c>
      <c r="L152" s="97">
        <v>800000</v>
      </c>
      <c r="M152" s="93"/>
      <c r="N152" s="108" t="s">
        <v>35</v>
      </c>
      <c r="O152" s="109" t="s">
        <v>36</v>
      </c>
      <c r="P152" s="108" t="s">
        <v>48</v>
      </c>
      <c r="Q152" s="108" t="s">
        <v>48</v>
      </c>
      <c r="R152" s="114">
        <v>52</v>
      </c>
      <c r="S152" s="114"/>
      <c r="T152" s="115">
        <v>44927</v>
      </c>
      <c r="U152" s="115">
        <v>45291</v>
      </c>
      <c r="V152" s="116" t="s">
        <v>427</v>
      </c>
    </row>
    <row r="153" ht="63" customHeight="1" spans="1:22">
      <c r="A153" s="93">
        <v>147</v>
      </c>
      <c r="B153" s="95" t="s">
        <v>45</v>
      </c>
      <c r="C153" s="95" t="s">
        <v>348</v>
      </c>
      <c r="D153" s="95" t="s">
        <v>349</v>
      </c>
      <c r="E153" s="96" t="s">
        <v>48</v>
      </c>
      <c r="F153" s="94"/>
      <c r="G153" s="94"/>
      <c r="H153" s="97"/>
      <c r="I153" s="97"/>
      <c r="J153" s="107" t="s">
        <v>428</v>
      </c>
      <c r="K153" s="97">
        <v>117000</v>
      </c>
      <c r="L153" s="97">
        <v>117000</v>
      </c>
      <c r="M153" s="93"/>
      <c r="N153" s="108" t="s">
        <v>63</v>
      </c>
      <c r="O153" s="109" t="s">
        <v>36</v>
      </c>
      <c r="P153" s="96" t="s">
        <v>48</v>
      </c>
      <c r="Q153" s="96" t="s">
        <v>48</v>
      </c>
      <c r="R153" s="114">
        <v>52</v>
      </c>
      <c r="S153" s="114"/>
      <c r="T153" s="115">
        <v>44927</v>
      </c>
      <c r="U153" s="115">
        <v>45291</v>
      </c>
      <c r="V153" s="116" t="s">
        <v>429</v>
      </c>
    </row>
    <row r="154" ht="62" customHeight="1" spans="1:22">
      <c r="A154" s="93">
        <v>148</v>
      </c>
      <c r="B154" s="95" t="s">
        <v>27</v>
      </c>
      <c r="C154" s="95" t="s">
        <v>28</v>
      </c>
      <c r="D154" s="95" t="s">
        <v>71</v>
      </c>
      <c r="E154" s="96" t="s">
        <v>30</v>
      </c>
      <c r="F154" s="94"/>
      <c r="G154" s="94"/>
      <c r="H154" s="97" t="s">
        <v>31</v>
      </c>
      <c r="I154" s="97" t="s">
        <v>430</v>
      </c>
      <c r="J154" s="107" t="s">
        <v>431</v>
      </c>
      <c r="K154" s="97">
        <v>170000</v>
      </c>
      <c r="L154" s="97">
        <v>170000</v>
      </c>
      <c r="M154" s="93"/>
      <c r="N154" s="108" t="s">
        <v>75</v>
      </c>
      <c r="O154" s="109" t="s">
        <v>36</v>
      </c>
      <c r="P154" s="108" t="s">
        <v>40</v>
      </c>
      <c r="Q154" s="108" t="s">
        <v>40</v>
      </c>
      <c r="R154" s="114">
        <v>1</v>
      </c>
      <c r="S154" s="114">
        <v>93</v>
      </c>
      <c r="T154" s="115">
        <v>45051</v>
      </c>
      <c r="U154" s="115">
        <v>45235</v>
      </c>
      <c r="V154" s="116" t="s">
        <v>432</v>
      </c>
    </row>
    <row r="155" ht="58" customHeight="1" spans="1:22">
      <c r="A155" s="93">
        <v>149</v>
      </c>
      <c r="B155" s="95" t="s">
        <v>27</v>
      </c>
      <c r="C155" s="95" t="s">
        <v>90</v>
      </c>
      <c r="D155" s="95" t="s">
        <v>368</v>
      </c>
      <c r="E155" s="96" t="s">
        <v>40</v>
      </c>
      <c r="F155" s="94"/>
      <c r="G155" s="94"/>
      <c r="H155" s="97" t="s">
        <v>77</v>
      </c>
      <c r="I155" s="97" t="s">
        <v>433</v>
      </c>
      <c r="J155" s="107" t="s">
        <v>434</v>
      </c>
      <c r="K155" s="97">
        <v>1000000</v>
      </c>
      <c r="L155" s="97">
        <v>1000000</v>
      </c>
      <c r="M155" s="93"/>
      <c r="N155" s="108" t="s">
        <v>75</v>
      </c>
      <c r="O155" s="109" t="s">
        <v>36</v>
      </c>
      <c r="P155" s="96" t="s">
        <v>40</v>
      </c>
      <c r="Q155" s="96" t="s">
        <v>40</v>
      </c>
      <c r="R155" s="114">
        <v>1</v>
      </c>
      <c r="S155" s="114">
        <v>40</v>
      </c>
      <c r="T155" s="115">
        <v>45051</v>
      </c>
      <c r="U155" s="115">
        <v>45235</v>
      </c>
      <c r="V155" s="116" t="s">
        <v>435</v>
      </c>
    </row>
    <row r="156" ht="46" customHeight="1" spans="1:22">
      <c r="A156" s="93">
        <v>150</v>
      </c>
      <c r="B156" s="95" t="s">
        <v>27</v>
      </c>
      <c r="C156" s="95" t="s">
        <v>90</v>
      </c>
      <c r="D156" s="95" t="s">
        <v>368</v>
      </c>
      <c r="E156" s="96" t="s">
        <v>40</v>
      </c>
      <c r="F156" s="94"/>
      <c r="G156" s="94"/>
      <c r="H156" s="97" t="s">
        <v>60</v>
      </c>
      <c r="I156" s="97" t="s">
        <v>436</v>
      </c>
      <c r="J156" s="107" t="s">
        <v>437</v>
      </c>
      <c r="K156" s="97">
        <v>1000000</v>
      </c>
      <c r="L156" s="97">
        <v>1000000</v>
      </c>
      <c r="M156" s="93"/>
      <c r="N156" s="108" t="s">
        <v>75</v>
      </c>
      <c r="O156" s="109" t="s">
        <v>36</v>
      </c>
      <c r="P156" s="108" t="s">
        <v>40</v>
      </c>
      <c r="Q156" s="108" t="s">
        <v>40</v>
      </c>
      <c r="R156" s="114">
        <v>1</v>
      </c>
      <c r="S156" s="114">
        <v>256</v>
      </c>
      <c r="T156" s="115">
        <v>45117</v>
      </c>
      <c r="U156" s="115">
        <v>45179</v>
      </c>
      <c r="V156" s="116" t="s">
        <v>438</v>
      </c>
    </row>
    <row r="157" ht="46" customHeight="1" spans="1:22">
      <c r="A157" s="93">
        <v>151</v>
      </c>
      <c r="B157" s="95" t="s">
        <v>45</v>
      </c>
      <c r="C157" s="95" t="s">
        <v>104</v>
      </c>
      <c r="D157" s="95" t="s">
        <v>133</v>
      </c>
      <c r="E157" s="96" t="s">
        <v>40</v>
      </c>
      <c r="F157" s="94"/>
      <c r="G157" s="94"/>
      <c r="H157" s="97" t="s">
        <v>95</v>
      </c>
      <c r="I157" s="97" t="s">
        <v>398</v>
      </c>
      <c r="J157" s="107" t="s">
        <v>439</v>
      </c>
      <c r="K157" s="97">
        <v>1000000</v>
      </c>
      <c r="L157" s="97">
        <v>1000000</v>
      </c>
      <c r="M157" s="93"/>
      <c r="N157" s="108" t="s">
        <v>75</v>
      </c>
      <c r="O157" s="109" t="s">
        <v>36</v>
      </c>
      <c r="P157" s="96" t="s">
        <v>40</v>
      </c>
      <c r="Q157" s="96" t="s">
        <v>40</v>
      </c>
      <c r="R157" s="114">
        <v>1</v>
      </c>
      <c r="S157" s="114">
        <v>478</v>
      </c>
      <c r="T157" s="115">
        <v>45051</v>
      </c>
      <c r="U157" s="115">
        <v>45235</v>
      </c>
      <c r="V157" s="116" t="s">
        <v>440</v>
      </c>
    </row>
    <row r="158" ht="46" customHeight="1" spans="1:22">
      <c r="A158" s="93">
        <v>152</v>
      </c>
      <c r="B158" s="95" t="s">
        <v>45</v>
      </c>
      <c r="C158" s="95" t="s">
        <v>46</v>
      </c>
      <c r="D158" s="95" t="s">
        <v>387</v>
      </c>
      <c r="E158" s="96" t="s">
        <v>40</v>
      </c>
      <c r="F158" s="94"/>
      <c r="G158" s="94"/>
      <c r="H158" s="97" t="s">
        <v>41</v>
      </c>
      <c r="I158" s="97" t="s">
        <v>202</v>
      </c>
      <c r="J158" s="107" t="s">
        <v>441</v>
      </c>
      <c r="K158" s="97">
        <v>1000000</v>
      </c>
      <c r="L158" s="97">
        <v>1000000</v>
      </c>
      <c r="M158" s="93"/>
      <c r="N158" s="108" t="s">
        <v>75</v>
      </c>
      <c r="O158" s="109" t="s">
        <v>36</v>
      </c>
      <c r="P158" s="108" t="s">
        <v>40</v>
      </c>
      <c r="Q158" s="108" t="s">
        <v>40</v>
      </c>
      <c r="R158" s="114">
        <v>1</v>
      </c>
      <c r="S158" s="114">
        <v>386</v>
      </c>
      <c r="T158" s="115">
        <v>45051</v>
      </c>
      <c r="U158" s="115">
        <v>45235</v>
      </c>
      <c r="V158" s="116" t="s">
        <v>442</v>
      </c>
    </row>
    <row r="159" ht="66" customHeight="1" spans="1:22">
      <c r="A159" s="93">
        <v>153</v>
      </c>
      <c r="B159" s="95" t="s">
        <v>45</v>
      </c>
      <c r="C159" s="95" t="s">
        <v>104</v>
      </c>
      <c r="D159" s="95" t="s">
        <v>133</v>
      </c>
      <c r="E159" s="96" t="s">
        <v>40</v>
      </c>
      <c r="F159" s="94"/>
      <c r="G159" s="94"/>
      <c r="H159" s="97" t="s">
        <v>293</v>
      </c>
      <c r="I159" s="97" t="s">
        <v>405</v>
      </c>
      <c r="J159" s="107" t="s">
        <v>443</v>
      </c>
      <c r="K159" s="97">
        <v>1000000</v>
      </c>
      <c r="L159" s="97">
        <v>1000000</v>
      </c>
      <c r="M159" s="93"/>
      <c r="N159" s="108" t="s">
        <v>75</v>
      </c>
      <c r="O159" s="109" t="s">
        <v>36</v>
      </c>
      <c r="P159" s="96" t="s">
        <v>40</v>
      </c>
      <c r="Q159" s="96" t="s">
        <v>40</v>
      </c>
      <c r="R159" s="114">
        <v>1</v>
      </c>
      <c r="S159" s="114">
        <v>52</v>
      </c>
      <c r="T159" s="115">
        <v>45139</v>
      </c>
      <c r="U159" s="115">
        <v>45231</v>
      </c>
      <c r="V159" s="116" t="s">
        <v>444</v>
      </c>
    </row>
    <row r="160" ht="67" customHeight="1" spans="1:22">
      <c r="A160" s="93">
        <v>154</v>
      </c>
      <c r="B160" s="95" t="s">
        <v>45</v>
      </c>
      <c r="C160" s="95" t="s">
        <v>46</v>
      </c>
      <c r="D160" s="95" t="s">
        <v>395</v>
      </c>
      <c r="E160" s="96" t="s">
        <v>40</v>
      </c>
      <c r="F160" s="94"/>
      <c r="G160" s="94"/>
      <c r="H160" s="97" t="s">
        <v>277</v>
      </c>
      <c r="I160" s="97" t="s">
        <v>445</v>
      </c>
      <c r="J160" s="107" t="s">
        <v>446</v>
      </c>
      <c r="K160" s="97">
        <v>1000000</v>
      </c>
      <c r="L160" s="97">
        <v>1000000</v>
      </c>
      <c r="M160" s="93"/>
      <c r="N160" s="108" t="s">
        <v>75</v>
      </c>
      <c r="O160" s="109" t="s">
        <v>36</v>
      </c>
      <c r="P160" s="108" t="s">
        <v>40</v>
      </c>
      <c r="Q160" s="108" t="s">
        <v>40</v>
      </c>
      <c r="R160" s="114">
        <v>1</v>
      </c>
      <c r="S160" s="114">
        <v>1348</v>
      </c>
      <c r="T160" s="115">
        <v>45078</v>
      </c>
      <c r="U160" s="115">
        <v>45291</v>
      </c>
      <c r="V160" s="116" t="s">
        <v>447</v>
      </c>
    </row>
    <row r="161" ht="69" customHeight="1" spans="1:22">
      <c r="A161" s="93">
        <v>155</v>
      </c>
      <c r="B161" s="95" t="s">
        <v>45</v>
      </c>
      <c r="C161" s="95" t="s">
        <v>104</v>
      </c>
      <c r="D161" s="95" t="s">
        <v>105</v>
      </c>
      <c r="E161" s="96" t="s">
        <v>40</v>
      </c>
      <c r="F161" s="94"/>
      <c r="G161" s="94"/>
      <c r="H161" s="97" t="s">
        <v>166</v>
      </c>
      <c r="I161" s="97" t="s">
        <v>448</v>
      </c>
      <c r="J161" s="107" t="s">
        <v>449</v>
      </c>
      <c r="K161" s="97">
        <v>4000000</v>
      </c>
      <c r="L161" s="97">
        <v>4000000</v>
      </c>
      <c r="M161" s="93"/>
      <c r="N161" s="108" t="s">
        <v>75</v>
      </c>
      <c r="O161" s="109" t="s">
        <v>36</v>
      </c>
      <c r="P161" s="96" t="s">
        <v>40</v>
      </c>
      <c r="Q161" s="96" t="s">
        <v>40</v>
      </c>
      <c r="R161" s="114">
        <v>1</v>
      </c>
      <c r="S161" s="114">
        <v>43</v>
      </c>
      <c r="T161" s="115">
        <v>45197</v>
      </c>
      <c r="U161" s="115">
        <v>45291</v>
      </c>
      <c r="V161" s="116" t="s">
        <v>450</v>
      </c>
    </row>
    <row r="162" ht="60" customHeight="1" spans="1:22">
      <c r="A162" s="93">
        <v>156</v>
      </c>
      <c r="B162" s="95" t="s">
        <v>45</v>
      </c>
      <c r="C162" s="95" t="s">
        <v>46</v>
      </c>
      <c r="D162" s="95" t="s">
        <v>395</v>
      </c>
      <c r="E162" s="96" t="s">
        <v>40</v>
      </c>
      <c r="F162" s="94"/>
      <c r="G162" s="94"/>
      <c r="H162" s="97" t="s">
        <v>66</v>
      </c>
      <c r="I162" s="97" t="s">
        <v>205</v>
      </c>
      <c r="J162" s="107" t="s">
        <v>451</v>
      </c>
      <c r="K162" s="97">
        <v>4000000</v>
      </c>
      <c r="L162" s="97">
        <v>4000000</v>
      </c>
      <c r="M162" s="93"/>
      <c r="N162" s="108" t="s">
        <v>75</v>
      </c>
      <c r="O162" s="109" t="s">
        <v>36</v>
      </c>
      <c r="P162" s="108" t="s">
        <v>40</v>
      </c>
      <c r="Q162" s="108" t="s">
        <v>40</v>
      </c>
      <c r="R162" s="114">
        <v>1</v>
      </c>
      <c r="S162" s="114">
        <v>50</v>
      </c>
      <c r="T162" s="115">
        <v>45051</v>
      </c>
      <c r="U162" s="115">
        <v>45235</v>
      </c>
      <c r="V162" s="116" t="s">
        <v>452</v>
      </c>
    </row>
    <row r="163" ht="60" customHeight="1" spans="1:22">
      <c r="A163" s="93">
        <v>157</v>
      </c>
      <c r="B163" s="95" t="s">
        <v>27</v>
      </c>
      <c r="C163" s="95" t="s">
        <v>28</v>
      </c>
      <c r="D163" s="95" t="s">
        <v>71</v>
      </c>
      <c r="E163" s="96" t="s">
        <v>72</v>
      </c>
      <c r="F163" s="94"/>
      <c r="G163" s="94"/>
      <c r="H163" s="97" t="s">
        <v>66</v>
      </c>
      <c r="I163" s="97" t="s">
        <v>205</v>
      </c>
      <c r="J163" s="107" t="s">
        <v>453</v>
      </c>
      <c r="K163" s="97">
        <v>1170000</v>
      </c>
      <c r="L163" s="97">
        <v>1170000</v>
      </c>
      <c r="M163" s="93"/>
      <c r="N163" s="108" t="s">
        <v>75</v>
      </c>
      <c r="O163" s="109" t="s">
        <v>36</v>
      </c>
      <c r="P163" s="96" t="s">
        <v>40</v>
      </c>
      <c r="Q163" s="96" t="s">
        <v>72</v>
      </c>
      <c r="R163" s="114">
        <v>3</v>
      </c>
      <c r="S163" s="114">
        <v>2200</v>
      </c>
      <c r="T163" s="115">
        <v>45097</v>
      </c>
      <c r="U163" s="115">
        <v>45280</v>
      </c>
      <c r="V163" s="116" t="s">
        <v>454</v>
      </c>
    </row>
    <row r="164" ht="59" customHeight="1" spans="1:22">
      <c r="A164" s="93">
        <v>158</v>
      </c>
      <c r="B164" s="95" t="s">
        <v>113</v>
      </c>
      <c r="C164" s="95" t="s">
        <v>114</v>
      </c>
      <c r="D164" s="95" t="s">
        <v>416</v>
      </c>
      <c r="E164" s="96" t="s">
        <v>40</v>
      </c>
      <c r="F164" s="94"/>
      <c r="G164" s="94"/>
      <c r="H164" s="97"/>
      <c r="I164" s="97"/>
      <c r="J164" s="107" t="s">
        <v>455</v>
      </c>
      <c r="K164" s="97">
        <v>6600000</v>
      </c>
      <c r="L164" s="97">
        <v>6600000</v>
      </c>
      <c r="M164" s="93"/>
      <c r="N164" s="108" t="s">
        <v>75</v>
      </c>
      <c r="O164" s="109" t="s">
        <v>36</v>
      </c>
      <c r="P164" s="108" t="s">
        <v>40</v>
      </c>
      <c r="Q164" s="108" t="s">
        <v>40</v>
      </c>
      <c r="R164" s="114">
        <v>45</v>
      </c>
      <c r="S164" s="114">
        <v>4900</v>
      </c>
      <c r="T164" s="115">
        <v>45097</v>
      </c>
      <c r="U164" s="115">
        <v>45280</v>
      </c>
      <c r="V164" s="116" t="s">
        <v>456</v>
      </c>
    </row>
    <row r="165" ht="59" customHeight="1" spans="1:22">
      <c r="A165" s="93">
        <v>159</v>
      </c>
      <c r="B165" s="95" t="s">
        <v>45</v>
      </c>
      <c r="C165" s="95" t="s">
        <v>348</v>
      </c>
      <c r="D165" s="95" t="s">
        <v>349</v>
      </c>
      <c r="E165" s="96" t="s">
        <v>457</v>
      </c>
      <c r="F165" s="94"/>
      <c r="G165" s="94"/>
      <c r="H165" s="97" t="s">
        <v>41</v>
      </c>
      <c r="I165" s="97" t="s">
        <v>458</v>
      </c>
      <c r="J165" s="107" t="s">
        <v>459</v>
      </c>
      <c r="K165" s="97">
        <v>2880000</v>
      </c>
      <c r="L165" s="97">
        <v>2880000</v>
      </c>
      <c r="M165" s="93"/>
      <c r="N165" s="108" t="s">
        <v>35</v>
      </c>
      <c r="O165" s="109" t="s">
        <v>36</v>
      </c>
      <c r="P165" s="96" t="s">
        <v>457</v>
      </c>
      <c r="Q165" s="96" t="s">
        <v>457</v>
      </c>
      <c r="R165" s="114">
        <v>1</v>
      </c>
      <c r="S165" s="114">
        <v>536</v>
      </c>
      <c r="T165" s="115">
        <v>44927</v>
      </c>
      <c r="U165" s="115">
        <v>45291</v>
      </c>
      <c r="V165" s="116" t="s">
        <v>460</v>
      </c>
    </row>
    <row r="166" ht="55" customHeight="1" spans="1:22">
      <c r="A166" s="93">
        <v>160</v>
      </c>
      <c r="B166" s="95" t="s">
        <v>113</v>
      </c>
      <c r="C166" s="95" t="s">
        <v>461</v>
      </c>
      <c r="D166" s="95" t="s">
        <v>462</v>
      </c>
      <c r="E166" s="96" t="s">
        <v>48</v>
      </c>
      <c r="F166" s="94"/>
      <c r="G166" s="94"/>
      <c r="H166" s="97"/>
      <c r="I166" s="97"/>
      <c r="J166" s="107" t="s">
        <v>463</v>
      </c>
      <c r="K166" s="97">
        <v>340000</v>
      </c>
      <c r="L166" s="97">
        <v>340000</v>
      </c>
      <c r="M166" s="93"/>
      <c r="N166" s="108" t="s">
        <v>35</v>
      </c>
      <c r="O166" s="109" t="s">
        <v>36</v>
      </c>
      <c r="P166" s="108" t="s">
        <v>48</v>
      </c>
      <c r="Q166" s="108" t="s">
        <v>48</v>
      </c>
      <c r="R166" s="114"/>
      <c r="S166" s="114"/>
      <c r="T166" s="115">
        <v>45047</v>
      </c>
      <c r="U166" s="115">
        <v>45413</v>
      </c>
      <c r="V166" s="116" t="s">
        <v>464</v>
      </c>
    </row>
    <row r="167" ht="55" customHeight="1" spans="1:22">
      <c r="A167" s="93">
        <v>161</v>
      </c>
      <c r="B167" s="95" t="s">
        <v>27</v>
      </c>
      <c r="C167" s="95" t="s">
        <v>28</v>
      </c>
      <c r="D167" s="95" t="s">
        <v>71</v>
      </c>
      <c r="E167" s="96" t="s">
        <v>72</v>
      </c>
      <c r="F167" s="94"/>
      <c r="G167" s="94"/>
      <c r="H167" s="97" t="s">
        <v>66</v>
      </c>
      <c r="I167" s="97" t="s">
        <v>73</v>
      </c>
      <c r="J167" s="107" t="s">
        <v>465</v>
      </c>
      <c r="K167" s="97">
        <v>235000</v>
      </c>
      <c r="L167" s="97">
        <v>235000</v>
      </c>
      <c r="M167" s="93"/>
      <c r="N167" s="108" t="s">
        <v>35</v>
      </c>
      <c r="O167" s="109" t="s">
        <v>36</v>
      </c>
      <c r="P167" s="96" t="s">
        <v>48</v>
      </c>
      <c r="Q167" s="96" t="s">
        <v>40</v>
      </c>
      <c r="R167" s="114"/>
      <c r="S167" s="114">
        <v>6</v>
      </c>
      <c r="T167" s="115">
        <v>45061</v>
      </c>
      <c r="U167" s="115">
        <v>45261</v>
      </c>
      <c r="V167" s="116" t="s">
        <v>466</v>
      </c>
    </row>
    <row r="168" ht="54" customHeight="1" spans="1:22">
      <c r="A168" s="93">
        <v>162</v>
      </c>
      <c r="B168" s="95" t="s">
        <v>45</v>
      </c>
      <c r="C168" s="95" t="s">
        <v>46</v>
      </c>
      <c r="D168" s="95" t="s">
        <v>47</v>
      </c>
      <c r="E168" s="96" t="s">
        <v>48</v>
      </c>
      <c r="F168" s="94"/>
      <c r="G168" s="94"/>
      <c r="H168" s="97"/>
      <c r="I168" s="97"/>
      <c r="J168" s="107" t="s">
        <v>467</v>
      </c>
      <c r="K168" s="97">
        <v>500000</v>
      </c>
      <c r="L168" s="97">
        <v>500000</v>
      </c>
      <c r="M168" s="93"/>
      <c r="N168" s="108" t="s">
        <v>63</v>
      </c>
      <c r="O168" s="109" t="s">
        <v>36</v>
      </c>
      <c r="P168" s="108" t="s">
        <v>48</v>
      </c>
      <c r="Q168" s="108" t="s">
        <v>48</v>
      </c>
      <c r="R168" s="114"/>
      <c r="S168" s="114">
        <v>10</v>
      </c>
      <c r="T168" s="115">
        <v>45017</v>
      </c>
      <c r="U168" s="115">
        <v>45260</v>
      </c>
      <c r="V168" s="116" t="s">
        <v>468</v>
      </c>
    </row>
    <row r="169" ht="61" customHeight="1" spans="1:22">
      <c r="A169" s="93">
        <v>163</v>
      </c>
      <c r="B169" s="95" t="s">
        <v>45</v>
      </c>
      <c r="C169" s="95" t="s">
        <v>46</v>
      </c>
      <c r="D169" s="95" t="s">
        <v>47</v>
      </c>
      <c r="E169" s="96" t="s">
        <v>48</v>
      </c>
      <c r="F169" s="94"/>
      <c r="G169" s="94"/>
      <c r="H169" s="97"/>
      <c r="I169" s="97"/>
      <c r="J169" s="107" t="s">
        <v>469</v>
      </c>
      <c r="K169" s="97">
        <v>480000</v>
      </c>
      <c r="L169" s="97">
        <v>480000</v>
      </c>
      <c r="M169" s="93"/>
      <c r="N169" s="108" t="s">
        <v>63</v>
      </c>
      <c r="O169" s="109" t="s">
        <v>36</v>
      </c>
      <c r="P169" s="96" t="s">
        <v>48</v>
      </c>
      <c r="Q169" s="96" t="s">
        <v>48</v>
      </c>
      <c r="R169" s="114"/>
      <c r="S169" s="114">
        <v>37</v>
      </c>
      <c r="T169" s="115">
        <v>45017</v>
      </c>
      <c r="U169" s="115">
        <v>45260</v>
      </c>
      <c r="V169" s="116" t="s">
        <v>470</v>
      </c>
    </row>
    <row r="170" ht="59" customHeight="1" spans="1:22">
      <c r="A170" s="93">
        <v>164</v>
      </c>
      <c r="B170" s="95" t="s">
        <v>45</v>
      </c>
      <c r="C170" s="95" t="s">
        <v>104</v>
      </c>
      <c r="D170" s="95" t="s">
        <v>133</v>
      </c>
      <c r="E170" s="96" t="s">
        <v>48</v>
      </c>
      <c r="F170" s="94"/>
      <c r="G170" s="94"/>
      <c r="H170" s="97" t="s">
        <v>129</v>
      </c>
      <c r="I170" s="97"/>
      <c r="J170" s="107" t="s">
        <v>471</v>
      </c>
      <c r="K170" s="97">
        <v>700000</v>
      </c>
      <c r="L170" s="97">
        <v>700000</v>
      </c>
      <c r="M170" s="93"/>
      <c r="N170" s="108" t="s">
        <v>63</v>
      </c>
      <c r="O170" s="109" t="s">
        <v>36</v>
      </c>
      <c r="P170" s="108" t="s">
        <v>48</v>
      </c>
      <c r="Q170" s="108" t="s">
        <v>48</v>
      </c>
      <c r="R170" s="114">
        <v>6</v>
      </c>
      <c r="S170" s="114">
        <v>20</v>
      </c>
      <c r="T170" s="115">
        <v>44562</v>
      </c>
      <c r="U170" s="115">
        <v>44926</v>
      </c>
      <c r="V170" s="116" t="s">
        <v>472</v>
      </c>
    </row>
    <row r="171" ht="59" customHeight="1" spans="1:22">
      <c r="A171" s="93">
        <v>165</v>
      </c>
      <c r="B171" s="95" t="s">
        <v>45</v>
      </c>
      <c r="C171" s="95" t="s">
        <v>104</v>
      </c>
      <c r="D171" s="95" t="s">
        <v>133</v>
      </c>
      <c r="E171" s="96" t="s">
        <v>48</v>
      </c>
      <c r="F171" s="94"/>
      <c r="G171" s="94"/>
      <c r="H171" s="97"/>
      <c r="I171" s="97"/>
      <c r="J171" s="107" t="s">
        <v>473</v>
      </c>
      <c r="K171" s="97">
        <v>400000</v>
      </c>
      <c r="L171" s="97">
        <v>400000</v>
      </c>
      <c r="M171" s="93"/>
      <c r="N171" s="108" t="s">
        <v>63</v>
      </c>
      <c r="O171" s="109" t="s">
        <v>36</v>
      </c>
      <c r="P171" s="96" t="s">
        <v>48</v>
      </c>
      <c r="Q171" s="96" t="s">
        <v>48</v>
      </c>
      <c r="R171" s="114">
        <v>1</v>
      </c>
      <c r="S171" s="114"/>
      <c r="T171" s="115">
        <v>44927</v>
      </c>
      <c r="U171" s="115">
        <v>45291</v>
      </c>
      <c r="V171" s="116" t="s">
        <v>474</v>
      </c>
    </row>
    <row r="172" ht="59" customHeight="1" spans="1:22">
      <c r="A172" s="93">
        <v>166</v>
      </c>
      <c r="B172" s="95" t="s">
        <v>45</v>
      </c>
      <c r="C172" s="95" t="s">
        <v>46</v>
      </c>
      <c r="D172" s="95" t="s">
        <v>47</v>
      </c>
      <c r="E172" s="96" t="s">
        <v>48</v>
      </c>
      <c r="F172" s="94"/>
      <c r="G172" s="94"/>
      <c r="H172" s="97" t="s">
        <v>138</v>
      </c>
      <c r="I172" s="97" t="s">
        <v>475</v>
      </c>
      <c r="J172" s="107" t="s">
        <v>476</v>
      </c>
      <c r="K172" s="97">
        <v>10000</v>
      </c>
      <c r="L172" s="97">
        <v>10000</v>
      </c>
      <c r="M172" s="93"/>
      <c r="N172" s="108" t="s">
        <v>35</v>
      </c>
      <c r="O172" s="109" t="s">
        <v>36</v>
      </c>
      <c r="P172" s="108" t="s">
        <v>48</v>
      </c>
      <c r="Q172" s="108" t="s">
        <v>48</v>
      </c>
      <c r="R172" s="114"/>
      <c r="S172" s="114">
        <v>1</v>
      </c>
      <c r="T172" s="115">
        <v>45017</v>
      </c>
      <c r="U172" s="115">
        <v>45261</v>
      </c>
      <c r="V172" s="116" t="s">
        <v>477</v>
      </c>
    </row>
    <row r="173" ht="61" customHeight="1" spans="1:22">
      <c r="A173" s="93">
        <v>167</v>
      </c>
      <c r="B173" s="95" t="s">
        <v>45</v>
      </c>
      <c r="C173" s="95" t="s">
        <v>46</v>
      </c>
      <c r="D173" s="95" t="s">
        <v>47</v>
      </c>
      <c r="E173" s="96" t="s">
        <v>48</v>
      </c>
      <c r="F173" s="94"/>
      <c r="G173" s="94"/>
      <c r="H173" s="97"/>
      <c r="I173" s="97"/>
      <c r="J173" s="107" t="s">
        <v>478</v>
      </c>
      <c r="K173" s="97">
        <v>1400000</v>
      </c>
      <c r="L173" s="97">
        <v>1400000</v>
      </c>
      <c r="M173" s="93"/>
      <c r="N173" s="108" t="s">
        <v>35</v>
      </c>
      <c r="O173" s="109" t="s">
        <v>36</v>
      </c>
      <c r="P173" s="96" t="s">
        <v>48</v>
      </c>
      <c r="Q173" s="96" t="s">
        <v>48</v>
      </c>
      <c r="R173" s="114">
        <v>1</v>
      </c>
      <c r="S173" s="114"/>
      <c r="T173" s="115">
        <v>44927</v>
      </c>
      <c r="U173" s="115">
        <v>45291</v>
      </c>
      <c r="V173" s="116" t="s">
        <v>479</v>
      </c>
    </row>
    <row r="174" ht="53" customHeight="1" spans="1:22">
      <c r="A174" s="93">
        <v>168</v>
      </c>
      <c r="B174" s="95" t="s">
        <v>45</v>
      </c>
      <c r="C174" s="95" t="s">
        <v>46</v>
      </c>
      <c r="D174" s="95" t="s">
        <v>47</v>
      </c>
      <c r="E174" s="96" t="s">
        <v>48</v>
      </c>
      <c r="F174" s="94"/>
      <c r="G174" s="94"/>
      <c r="H174" s="97"/>
      <c r="I174" s="97"/>
      <c r="J174" s="107" t="s">
        <v>480</v>
      </c>
      <c r="K174" s="97">
        <v>700000</v>
      </c>
      <c r="L174" s="97">
        <v>700000</v>
      </c>
      <c r="M174" s="93"/>
      <c r="N174" s="108" t="s">
        <v>63</v>
      </c>
      <c r="O174" s="109" t="s">
        <v>36</v>
      </c>
      <c r="P174" s="108" t="s">
        <v>48</v>
      </c>
      <c r="Q174" s="108" t="s">
        <v>48</v>
      </c>
      <c r="R174" s="114"/>
      <c r="S174" s="114"/>
      <c r="T174" s="115">
        <v>44927</v>
      </c>
      <c r="U174" s="115">
        <v>45291</v>
      </c>
      <c r="V174" s="116" t="s">
        <v>481</v>
      </c>
    </row>
    <row r="175" ht="53" customHeight="1" spans="1:22">
      <c r="A175" s="93">
        <v>169</v>
      </c>
      <c r="B175" s="95" t="s">
        <v>45</v>
      </c>
      <c r="C175" s="95" t="s">
        <v>46</v>
      </c>
      <c r="D175" s="95" t="s">
        <v>47</v>
      </c>
      <c r="E175" s="96" t="s">
        <v>48</v>
      </c>
      <c r="F175" s="94"/>
      <c r="G175" s="94"/>
      <c r="H175" s="97" t="s">
        <v>138</v>
      </c>
      <c r="I175" s="97" t="s">
        <v>259</v>
      </c>
      <c r="J175" s="107" t="s">
        <v>482</v>
      </c>
      <c r="K175" s="97">
        <v>200000</v>
      </c>
      <c r="L175" s="97">
        <v>200000</v>
      </c>
      <c r="M175" s="93"/>
      <c r="N175" s="108" t="s">
        <v>35</v>
      </c>
      <c r="O175" s="109" t="s">
        <v>36</v>
      </c>
      <c r="P175" s="96" t="s">
        <v>48</v>
      </c>
      <c r="Q175" s="96" t="s">
        <v>48</v>
      </c>
      <c r="R175" s="114">
        <v>3</v>
      </c>
      <c r="S175" s="114">
        <v>7</v>
      </c>
      <c r="T175" s="115">
        <v>45017</v>
      </c>
      <c r="U175" s="115">
        <v>45260</v>
      </c>
      <c r="V175" s="116" t="s">
        <v>483</v>
      </c>
    </row>
    <row r="176" ht="63" customHeight="1" spans="1:22">
      <c r="A176" s="93">
        <v>170</v>
      </c>
      <c r="B176" s="95" t="s">
        <v>45</v>
      </c>
      <c r="C176" s="95" t="s">
        <v>46</v>
      </c>
      <c r="D176" s="95" t="s">
        <v>47</v>
      </c>
      <c r="E176" s="96" t="s">
        <v>48</v>
      </c>
      <c r="F176" s="94"/>
      <c r="G176" s="94"/>
      <c r="H176" s="97"/>
      <c r="I176" s="97"/>
      <c r="J176" s="107" t="s">
        <v>484</v>
      </c>
      <c r="K176" s="97">
        <v>600000</v>
      </c>
      <c r="L176" s="97">
        <v>600000</v>
      </c>
      <c r="M176" s="93"/>
      <c r="N176" s="108" t="s">
        <v>63</v>
      </c>
      <c r="O176" s="109" t="s">
        <v>36</v>
      </c>
      <c r="P176" s="108" t="s">
        <v>48</v>
      </c>
      <c r="Q176" s="108" t="s">
        <v>48</v>
      </c>
      <c r="R176" s="114"/>
      <c r="S176" s="114">
        <v>3</v>
      </c>
      <c r="T176" s="115">
        <v>44958</v>
      </c>
      <c r="U176" s="115">
        <v>45229</v>
      </c>
      <c r="V176" s="116" t="s">
        <v>485</v>
      </c>
    </row>
    <row r="177" ht="63" customHeight="1" spans="1:22">
      <c r="A177" s="93">
        <v>171</v>
      </c>
      <c r="B177" s="95" t="s">
        <v>45</v>
      </c>
      <c r="C177" s="95" t="s">
        <v>348</v>
      </c>
      <c r="D177" s="95" t="s">
        <v>486</v>
      </c>
      <c r="E177" s="96" t="s">
        <v>48</v>
      </c>
      <c r="F177" s="94"/>
      <c r="G177" s="94"/>
      <c r="H177" s="97" t="s">
        <v>129</v>
      </c>
      <c r="I177" s="97"/>
      <c r="J177" s="107" t="s">
        <v>487</v>
      </c>
      <c r="K177" s="97">
        <v>1200000</v>
      </c>
      <c r="L177" s="97">
        <v>1200000</v>
      </c>
      <c r="M177" s="93"/>
      <c r="N177" s="108" t="s">
        <v>63</v>
      </c>
      <c r="O177" s="109" t="s">
        <v>36</v>
      </c>
      <c r="P177" s="96" t="s">
        <v>48</v>
      </c>
      <c r="Q177" s="96" t="s">
        <v>48</v>
      </c>
      <c r="R177" s="114">
        <v>4</v>
      </c>
      <c r="S177" s="114">
        <v>8</v>
      </c>
      <c r="T177" s="115">
        <v>45021</v>
      </c>
      <c r="U177" s="115">
        <v>45219</v>
      </c>
      <c r="V177" s="116" t="s">
        <v>488</v>
      </c>
    </row>
    <row r="178" ht="63" customHeight="1" spans="1:22">
      <c r="A178" s="93">
        <v>172</v>
      </c>
      <c r="B178" s="95" t="s">
        <v>45</v>
      </c>
      <c r="C178" s="95" t="s">
        <v>489</v>
      </c>
      <c r="D178" s="95" t="s">
        <v>490</v>
      </c>
      <c r="E178" s="96" t="s">
        <v>48</v>
      </c>
      <c r="F178" s="94"/>
      <c r="G178" s="94"/>
      <c r="H178" s="97" t="s">
        <v>138</v>
      </c>
      <c r="I178" s="97"/>
      <c r="J178" s="107" t="s">
        <v>491</v>
      </c>
      <c r="K178" s="97">
        <v>158300</v>
      </c>
      <c r="L178" s="97">
        <v>158300</v>
      </c>
      <c r="M178" s="93"/>
      <c r="N178" s="108" t="s">
        <v>35</v>
      </c>
      <c r="O178" s="109" t="s">
        <v>36</v>
      </c>
      <c r="P178" s="108" t="s">
        <v>48</v>
      </c>
      <c r="Q178" s="108" t="s">
        <v>48</v>
      </c>
      <c r="R178" s="114">
        <v>8</v>
      </c>
      <c r="S178" s="114">
        <v>50</v>
      </c>
      <c r="T178" s="115">
        <v>44562</v>
      </c>
      <c r="U178" s="115">
        <v>44926</v>
      </c>
      <c r="V178" s="116" t="s">
        <v>492</v>
      </c>
    </row>
    <row r="179" ht="63" customHeight="1" spans="1:22">
      <c r="A179" s="93">
        <v>173</v>
      </c>
      <c r="B179" s="95" t="s">
        <v>45</v>
      </c>
      <c r="C179" s="95" t="s">
        <v>489</v>
      </c>
      <c r="D179" s="95" t="s">
        <v>490</v>
      </c>
      <c r="E179" s="96" t="s">
        <v>48</v>
      </c>
      <c r="F179" s="94"/>
      <c r="G179" s="94"/>
      <c r="H179" s="97" t="s">
        <v>138</v>
      </c>
      <c r="I179" s="97"/>
      <c r="J179" s="107" t="s">
        <v>493</v>
      </c>
      <c r="K179" s="97">
        <v>245000</v>
      </c>
      <c r="L179" s="97">
        <v>245000</v>
      </c>
      <c r="M179" s="93"/>
      <c r="N179" s="108" t="s">
        <v>63</v>
      </c>
      <c r="O179" s="109" t="s">
        <v>36</v>
      </c>
      <c r="P179" s="96" t="s">
        <v>48</v>
      </c>
      <c r="Q179" s="96" t="s">
        <v>48</v>
      </c>
      <c r="R179" s="114">
        <v>8</v>
      </c>
      <c r="S179" s="114">
        <v>50</v>
      </c>
      <c r="T179" s="115">
        <v>44562</v>
      </c>
      <c r="U179" s="115">
        <v>44926</v>
      </c>
      <c r="V179" s="116" t="s">
        <v>494</v>
      </c>
    </row>
    <row r="180" ht="63" customHeight="1" spans="1:22">
      <c r="A180" s="93">
        <v>174</v>
      </c>
      <c r="B180" s="95" t="s">
        <v>45</v>
      </c>
      <c r="C180" s="95" t="s">
        <v>489</v>
      </c>
      <c r="D180" s="95" t="s">
        <v>490</v>
      </c>
      <c r="E180" s="96" t="s">
        <v>48</v>
      </c>
      <c r="F180" s="94"/>
      <c r="G180" s="94"/>
      <c r="H180" s="97" t="s">
        <v>138</v>
      </c>
      <c r="I180" s="97"/>
      <c r="J180" s="107" t="s">
        <v>495</v>
      </c>
      <c r="K180" s="97">
        <v>610000</v>
      </c>
      <c r="L180" s="97">
        <v>610000</v>
      </c>
      <c r="M180" s="93"/>
      <c r="N180" s="108" t="s">
        <v>63</v>
      </c>
      <c r="O180" s="109" t="s">
        <v>36</v>
      </c>
      <c r="P180" s="108" t="s">
        <v>48</v>
      </c>
      <c r="Q180" s="108" t="s">
        <v>48</v>
      </c>
      <c r="R180" s="114">
        <v>8</v>
      </c>
      <c r="S180" s="114">
        <v>50</v>
      </c>
      <c r="T180" s="115">
        <v>44562</v>
      </c>
      <c r="U180" s="115">
        <v>44926</v>
      </c>
      <c r="V180" s="116" t="s">
        <v>496</v>
      </c>
    </row>
    <row r="181" ht="63" customHeight="1" spans="1:22">
      <c r="A181" s="93">
        <v>175</v>
      </c>
      <c r="B181" s="95" t="s">
        <v>45</v>
      </c>
      <c r="C181" s="95" t="s">
        <v>142</v>
      </c>
      <c r="D181" s="95" t="s">
        <v>497</v>
      </c>
      <c r="E181" s="96" t="s">
        <v>48</v>
      </c>
      <c r="F181" s="94"/>
      <c r="G181" s="94"/>
      <c r="H181" s="97" t="s">
        <v>31</v>
      </c>
      <c r="I181" s="97"/>
      <c r="J181" s="107" t="s">
        <v>498</v>
      </c>
      <c r="K181" s="97">
        <v>150000</v>
      </c>
      <c r="L181" s="97">
        <v>150000</v>
      </c>
      <c r="M181" s="93"/>
      <c r="N181" s="108" t="s">
        <v>35</v>
      </c>
      <c r="O181" s="109" t="s">
        <v>36</v>
      </c>
      <c r="P181" s="96" t="s">
        <v>48</v>
      </c>
      <c r="Q181" s="96" t="s">
        <v>48</v>
      </c>
      <c r="R181" s="114">
        <v>1</v>
      </c>
      <c r="S181" s="114">
        <v>8</v>
      </c>
      <c r="T181" s="115">
        <v>44562</v>
      </c>
      <c r="U181" s="115">
        <v>45291</v>
      </c>
      <c r="V181" s="116" t="s">
        <v>499</v>
      </c>
    </row>
    <row r="182" ht="63" customHeight="1" spans="1:22">
      <c r="A182" s="93">
        <v>176</v>
      </c>
      <c r="B182" s="95" t="s">
        <v>45</v>
      </c>
      <c r="C182" s="95" t="s">
        <v>46</v>
      </c>
      <c r="D182" s="95" t="s">
        <v>59</v>
      </c>
      <c r="E182" s="96" t="s">
        <v>72</v>
      </c>
      <c r="F182" s="94"/>
      <c r="G182" s="94"/>
      <c r="H182" s="97" t="s">
        <v>66</v>
      </c>
      <c r="I182" s="97" t="s">
        <v>73</v>
      </c>
      <c r="J182" s="107" t="s">
        <v>500</v>
      </c>
      <c r="K182" s="97">
        <v>920000</v>
      </c>
      <c r="L182" s="97">
        <v>920000</v>
      </c>
      <c r="M182" s="93"/>
      <c r="N182" s="108" t="s">
        <v>63</v>
      </c>
      <c r="O182" s="109" t="s">
        <v>36</v>
      </c>
      <c r="P182" s="108" t="s">
        <v>48</v>
      </c>
      <c r="Q182" s="108" t="s">
        <v>72</v>
      </c>
      <c r="R182" s="114"/>
      <c r="S182" s="114"/>
      <c r="T182" s="115">
        <v>44927</v>
      </c>
      <c r="U182" s="115">
        <v>45291</v>
      </c>
      <c r="V182" s="116" t="s">
        <v>501</v>
      </c>
    </row>
    <row r="183" ht="63" customHeight="1" spans="1:22">
      <c r="A183" s="93">
        <v>177</v>
      </c>
      <c r="B183" s="95" t="s">
        <v>45</v>
      </c>
      <c r="C183" s="95" t="s">
        <v>46</v>
      </c>
      <c r="D183" s="95" t="s">
        <v>47</v>
      </c>
      <c r="E183" s="96" t="s">
        <v>392</v>
      </c>
      <c r="F183" s="94"/>
      <c r="G183" s="94"/>
      <c r="H183" s="97"/>
      <c r="I183" s="97"/>
      <c r="J183" s="107" t="s">
        <v>391</v>
      </c>
      <c r="K183" s="97">
        <v>1000000</v>
      </c>
      <c r="L183" s="97">
        <v>1000000</v>
      </c>
      <c r="M183" s="93"/>
      <c r="N183" s="108" t="s">
        <v>63</v>
      </c>
      <c r="O183" s="109" t="s">
        <v>36</v>
      </c>
      <c r="P183" s="96" t="s">
        <v>392</v>
      </c>
      <c r="Q183" s="96" t="s">
        <v>392</v>
      </c>
      <c r="R183" s="114">
        <v>11</v>
      </c>
      <c r="S183" s="114">
        <v>364</v>
      </c>
      <c r="T183" s="115">
        <v>45136</v>
      </c>
      <c r="U183" s="115">
        <v>45290</v>
      </c>
      <c r="V183" s="116" t="s">
        <v>502</v>
      </c>
    </row>
    <row r="184" ht="63" customHeight="1" spans="1:22">
      <c r="A184" s="93">
        <v>178</v>
      </c>
      <c r="B184" s="95" t="s">
        <v>27</v>
      </c>
      <c r="C184" s="95" t="s">
        <v>28</v>
      </c>
      <c r="D184" s="95" t="s">
        <v>29</v>
      </c>
      <c r="E184" s="96" t="s">
        <v>37</v>
      </c>
      <c r="F184" s="94"/>
      <c r="G184" s="94"/>
      <c r="H184" s="97" t="s">
        <v>129</v>
      </c>
      <c r="I184" s="97" t="s">
        <v>503</v>
      </c>
      <c r="J184" s="107" t="s">
        <v>504</v>
      </c>
      <c r="K184" s="97">
        <v>10000000</v>
      </c>
      <c r="L184" s="97">
        <v>10000000</v>
      </c>
      <c r="M184" s="93"/>
      <c r="N184" s="108" t="s">
        <v>75</v>
      </c>
      <c r="O184" s="109" t="s">
        <v>36</v>
      </c>
      <c r="P184" s="108" t="s">
        <v>37</v>
      </c>
      <c r="Q184" s="108" t="s">
        <v>37</v>
      </c>
      <c r="R184" s="114">
        <v>45</v>
      </c>
      <c r="S184" s="114">
        <v>446</v>
      </c>
      <c r="T184" s="115">
        <v>45139</v>
      </c>
      <c r="U184" s="115">
        <v>45504</v>
      </c>
      <c r="V184" s="116" t="s">
        <v>505</v>
      </c>
    </row>
    <row r="185" ht="63" customHeight="1" spans="1:22">
      <c r="A185" s="93">
        <v>179</v>
      </c>
      <c r="B185" s="95" t="s">
        <v>27</v>
      </c>
      <c r="C185" s="95" t="s">
        <v>28</v>
      </c>
      <c r="D185" s="95" t="s">
        <v>506</v>
      </c>
      <c r="E185" s="96" t="s">
        <v>40</v>
      </c>
      <c r="F185" s="94"/>
      <c r="G185" s="94"/>
      <c r="H185" s="97" t="s">
        <v>41</v>
      </c>
      <c r="I185" s="97" t="s">
        <v>193</v>
      </c>
      <c r="J185" s="107" t="s">
        <v>507</v>
      </c>
      <c r="K185" s="97">
        <v>350000</v>
      </c>
      <c r="L185" s="97">
        <v>350000</v>
      </c>
      <c r="M185" s="93"/>
      <c r="N185" s="108" t="s">
        <v>75</v>
      </c>
      <c r="O185" s="109" t="s">
        <v>36</v>
      </c>
      <c r="P185" s="96" t="s">
        <v>40</v>
      </c>
      <c r="Q185" s="96" t="s">
        <v>40</v>
      </c>
      <c r="R185" s="114">
        <v>1</v>
      </c>
      <c r="S185" s="114">
        <v>614</v>
      </c>
      <c r="T185" s="115">
        <v>45163</v>
      </c>
      <c r="U185" s="115">
        <v>45229</v>
      </c>
      <c r="V185" s="116" t="s">
        <v>508</v>
      </c>
    </row>
    <row r="186" ht="63" customHeight="1" spans="1:22">
      <c r="A186" s="93">
        <v>180</v>
      </c>
      <c r="B186" s="95" t="s">
        <v>45</v>
      </c>
      <c r="C186" s="95" t="s">
        <v>46</v>
      </c>
      <c r="D186" s="95" t="s">
        <v>47</v>
      </c>
      <c r="E186" s="96" t="s">
        <v>392</v>
      </c>
      <c r="F186" s="94"/>
      <c r="G186" s="94"/>
      <c r="H186" s="97"/>
      <c r="I186" s="97"/>
      <c r="J186" s="107" t="s">
        <v>391</v>
      </c>
      <c r="K186" s="97">
        <v>100000</v>
      </c>
      <c r="L186" s="97">
        <v>100000</v>
      </c>
      <c r="M186" s="93"/>
      <c r="N186" s="108" t="s">
        <v>63</v>
      </c>
      <c r="O186" s="109" t="s">
        <v>36</v>
      </c>
      <c r="P186" s="108" t="s">
        <v>392</v>
      </c>
      <c r="Q186" s="108" t="s">
        <v>392</v>
      </c>
      <c r="R186" s="114">
        <v>11</v>
      </c>
      <c r="S186" s="114">
        <v>364</v>
      </c>
      <c r="T186" s="115">
        <v>45136</v>
      </c>
      <c r="U186" s="115">
        <v>45290</v>
      </c>
      <c r="V186" s="116" t="s">
        <v>509</v>
      </c>
    </row>
    <row r="187" ht="63" customHeight="1" spans="1:22">
      <c r="A187" s="93">
        <v>181</v>
      </c>
      <c r="B187" s="95" t="s">
        <v>45</v>
      </c>
      <c r="C187" s="95" t="s">
        <v>46</v>
      </c>
      <c r="D187" s="95" t="s">
        <v>47</v>
      </c>
      <c r="E187" s="96" t="s">
        <v>48</v>
      </c>
      <c r="F187" s="94"/>
      <c r="G187" s="94"/>
      <c r="H187" s="97"/>
      <c r="I187" s="97"/>
      <c r="J187" s="107" t="s">
        <v>510</v>
      </c>
      <c r="K187" s="97">
        <v>280000</v>
      </c>
      <c r="L187" s="97">
        <v>280000</v>
      </c>
      <c r="M187" s="93"/>
      <c r="N187" s="108" t="s">
        <v>75</v>
      </c>
      <c r="O187" s="109" t="s">
        <v>36</v>
      </c>
      <c r="P187" s="96" t="s">
        <v>48</v>
      </c>
      <c r="Q187" s="96" t="s">
        <v>48</v>
      </c>
      <c r="R187" s="114"/>
      <c r="S187" s="114">
        <v>70</v>
      </c>
      <c r="T187" s="115">
        <v>45017</v>
      </c>
      <c r="U187" s="115">
        <v>45260</v>
      </c>
      <c r="V187" s="116" t="s">
        <v>511</v>
      </c>
    </row>
    <row r="188" ht="63" customHeight="1" spans="1:22">
      <c r="A188" s="93">
        <v>182</v>
      </c>
      <c r="B188" s="95" t="s">
        <v>45</v>
      </c>
      <c r="C188" s="95" t="s">
        <v>46</v>
      </c>
      <c r="D188" s="95" t="s">
        <v>47</v>
      </c>
      <c r="E188" s="96" t="s">
        <v>48</v>
      </c>
      <c r="F188" s="94"/>
      <c r="G188" s="94"/>
      <c r="H188" s="97" t="s">
        <v>138</v>
      </c>
      <c r="I188" s="97"/>
      <c r="J188" s="107"/>
      <c r="K188" s="97">
        <v>500000</v>
      </c>
      <c r="L188" s="97">
        <v>500000</v>
      </c>
      <c r="M188" s="93"/>
      <c r="N188" s="108" t="s">
        <v>75</v>
      </c>
      <c r="O188" s="109" t="s">
        <v>36</v>
      </c>
      <c r="P188" s="108" t="s">
        <v>48</v>
      </c>
      <c r="Q188" s="108" t="s">
        <v>48</v>
      </c>
      <c r="R188" s="114"/>
      <c r="S188" s="114"/>
      <c r="T188" s="115">
        <v>44927</v>
      </c>
      <c r="U188" s="115">
        <v>45291</v>
      </c>
      <c r="V188" s="116" t="s">
        <v>512</v>
      </c>
    </row>
    <row r="189" s="83" customFormat="1" ht="63" customHeight="1" spans="1:22">
      <c r="A189" s="93">
        <v>183</v>
      </c>
      <c r="B189" s="95" t="s">
        <v>45</v>
      </c>
      <c r="C189" s="95" t="s">
        <v>46</v>
      </c>
      <c r="D189" s="95" t="s">
        <v>59</v>
      </c>
      <c r="E189" s="96" t="s">
        <v>48</v>
      </c>
      <c r="F189" s="94"/>
      <c r="G189" s="94"/>
      <c r="H189" s="97" t="s">
        <v>231</v>
      </c>
      <c r="I189" s="97" t="s">
        <v>513</v>
      </c>
      <c r="J189" s="107" t="s">
        <v>514</v>
      </c>
      <c r="K189" s="97">
        <v>300000</v>
      </c>
      <c r="L189" s="97">
        <v>300000</v>
      </c>
      <c r="M189" s="93"/>
      <c r="N189" s="108" t="s">
        <v>75</v>
      </c>
      <c r="O189" s="109" t="s">
        <v>36</v>
      </c>
      <c r="P189" s="96" t="s">
        <v>48</v>
      </c>
      <c r="Q189" s="96" t="s">
        <v>48</v>
      </c>
      <c r="R189" s="114"/>
      <c r="S189" s="114"/>
      <c r="T189" s="115">
        <v>44927</v>
      </c>
      <c r="U189" s="115">
        <v>45261</v>
      </c>
      <c r="V189" s="116" t="s">
        <v>515</v>
      </c>
    </row>
    <row r="190" s="83" customFormat="1" ht="63" customHeight="1" spans="1:22">
      <c r="A190" s="93">
        <v>184</v>
      </c>
      <c r="B190" s="95" t="s">
        <v>45</v>
      </c>
      <c r="C190" s="95" t="s">
        <v>46</v>
      </c>
      <c r="D190" s="95" t="s">
        <v>59</v>
      </c>
      <c r="E190" s="96" t="s">
        <v>48</v>
      </c>
      <c r="F190" s="94"/>
      <c r="G190" s="94"/>
      <c r="H190" s="97" t="s">
        <v>106</v>
      </c>
      <c r="I190" s="97" t="s">
        <v>516</v>
      </c>
      <c r="J190" s="107" t="s">
        <v>517</v>
      </c>
      <c r="K190" s="97">
        <v>250000</v>
      </c>
      <c r="L190" s="97">
        <v>250000</v>
      </c>
      <c r="M190" s="93"/>
      <c r="N190" s="108" t="s">
        <v>75</v>
      </c>
      <c r="O190" s="109" t="s">
        <v>36</v>
      </c>
      <c r="P190" s="108" t="s">
        <v>48</v>
      </c>
      <c r="Q190" s="108" t="s">
        <v>48</v>
      </c>
      <c r="R190" s="114"/>
      <c r="S190" s="114"/>
      <c r="T190" s="115">
        <v>44927</v>
      </c>
      <c r="U190" s="115">
        <v>45261</v>
      </c>
      <c r="V190" s="116" t="s">
        <v>518</v>
      </c>
    </row>
    <row r="191" s="83" customFormat="1" ht="63" customHeight="1" spans="1:22">
      <c r="A191" s="93">
        <v>185</v>
      </c>
      <c r="B191" s="95" t="s">
        <v>45</v>
      </c>
      <c r="C191" s="95" t="s">
        <v>46</v>
      </c>
      <c r="D191" s="95" t="s">
        <v>59</v>
      </c>
      <c r="E191" s="96" t="s">
        <v>48</v>
      </c>
      <c r="F191" s="94"/>
      <c r="G191" s="94"/>
      <c r="H191" s="97" t="s">
        <v>95</v>
      </c>
      <c r="I191" s="97" t="s">
        <v>519</v>
      </c>
      <c r="J191" s="107" t="s">
        <v>520</v>
      </c>
      <c r="K191" s="97">
        <v>520000</v>
      </c>
      <c r="L191" s="97">
        <v>520000</v>
      </c>
      <c r="M191" s="93"/>
      <c r="N191" s="108" t="s">
        <v>75</v>
      </c>
      <c r="O191" s="109" t="s">
        <v>36</v>
      </c>
      <c r="P191" s="96" t="s">
        <v>48</v>
      </c>
      <c r="Q191" s="96" t="s">
        <v>48</v>
      </c>
      <c r="R191" s="114"/>
      <c r="S191" s="114"/>
      <c r="T191" s="115">
        <v>44986</v>
      </c>
      <c r="U191" s="115">
        <v>45261</v>
      </c>
      <c r="V191" s="116" t="s">
        <v>521</v>
      </c>
    </row>
    <row r="192" s="83" customFormat="1" ht="63" customHeight="1" spans="1:22">
      <c r="A192" s="93">
        <v>186</v>
      </c>
      <c r="B192" s="95" t="s">
        <v>45</v>
      </c>
      <c r="C192" s="95" t="s">
        <v>46</v>
      </c>
      <c r="D192" s="95" t="s">
        <v>59</v>
      </c>
      <c r="E192" s="96" t="s">
        <v>48</v>
      </c>
      <c r="F192" s="94"/>
      <c r="G192" s="94"/>
      <c r="H192" s="97" t="s">
        <v>95</v>
      </c>
      <c r="I192" s="97" t="s">
        <v>402</v>
      </c>
      <c r="J192" s="107" t="s">
        <v>522</v>
      </c>
      <c r="K192" s="97">
        <v>440000</v>
      </c>
      <c r="L192" s="97">
        <v>440000</v>
      </c>
      <c r="M192" s="93"/>
      <c r="N192" s="108" t="s">
        <v>75</v>
      </c>
      <c r="O192" s="109" t="s">
        <v>36</v>
      </c>
      <c r="P192" s="108" t="s">
        <v>48</v>
      </c>
      <c r="Q192" s="108" t="s">
        <v>48</v>
      </c>
      <c r="R192" s="114"/>
      <c r="S192" s="114"/>
      <c r="T192" s="115">
        <v>44986</v>
      </c>
      <c r="U192" s="115">
        <v>45261</v>
      </c>
      <c r="V192" s="116" t="s">
        <v>523</v>
      </c>
    </row>
    <row r="193" s="83" customFormat="1" ht="42" spans="1:22">
      <c r="A193" s="93">
        <v>187</v>
      </c>
      <c r="B193" s="95" t="s">
        <v>45</v>
      </c>
      <c r="C193" s="95" t="s">
        <v>104</v>
      </c>
      <c r="D193" s="95" t="s">
        <v>133</v>
      </c>
      <c r="E193" s="96" t="s">
        <v>48</v>
      </c>
      <c r="F193" s="94"/>
      <c r="G193" s="94"/>
      <c r="H193" s="97" t="s">
        <v>95</v>
      </c>
      <c r="I193" s="97" t="s">
        <v>524</v>
      </c>
      <c r="J193" s="107" t="s">
        <v>525</v>
      </c>
      <c r="K193" s="97">
        <v>5000000</v>
      </c>
      <c r="L193" s="97">
        <v>5000000</v>
      </c>
      <c r="M193" s="93"/>
      <c r="N193" s="108" t="s">
        <v>75</v>
      </c>
      <c r="O193" s="109" t="s">
        <v>36</v>
      </c>
      <c r="P193" s="96" t="s">
        <v>48</v>
      </c>
      <c r="Q193" s="96" t="s">
        <v>48</v>
      </c>
      <c r="R193" s="114">
        <v>1</v>
      </c>
      <c r="S193" s="114"/>
      <c r="T193" s="115">
        <v>44927</v>
      </c>
      <c r="U193" s="115">
        <v>45291</v>
      </c>
      <c r="V193" s="116" t="s">
        <v>526</v>
      </c>
    </row>
    <row r="194" s="83" customFormat="1" ht="42" spans="1:22">
      <c r="A194" s="93">
        <v>188</v>
      </c>
      <c r="B194" s="95" t="s">
        <v>45</v>
      </c>
      <c r="C194" s="95" t="s">
        <v>104</v>
      </c>
      <c r="D194" s="95" t="s">
        <v>133</v>
      </c>
      <c r="E194" s="96" t="s">
        <v>48</v>
      </c>
      <c r="F194" s="94"/>
      <c r="G194" s="94"/>
      <c r="H194" s="97" t="s">
        <v>277</v>
      </c>
      <c r="I194" s="97" t="s">
        <v>445</v>
      </c>
      <c r="J194" s="107" t="s">
        <v>527</v>
      </c>
      <c r="K194" s="97">
        <v>1500000</v>
      </c>
      <c r="L194" s="97">
        <v>1500000</v>
      </c>
      <c r="M194" s="93"/>
      <c r="N194" s="108" t="s">
        <v>75</v>
      </c>
      <c r="O194" s="109" t="s">
        <v>36</v>
      </c>
      <c r="P194" s="108" t="s">
        <v>48</v>
      </c>
      <c r="Q194" s="108" t="s">
        <v>48</v>
      </c>
      <c r="R194" s="114">
        <v>1</v>
      </c>
      <c r="S194" s="114">
        <v>5</v>
      </c>
      <c r="T194" s="115">
        <v>44927</v>
      </c>
      <c r="U194" s="115">
        <v>45291</v>
      </c>
      <c r="V194" s="116" t="s">
        <v>528</v>
      </c>
    </row>
    <row r="195" s="83" customFormat="1" ht="42" spans="1:22">
      <c r="A195" s="93">
        <v>189</v>
      </c>
      <c r="B195" s="95" t="s">
        <v>45</v>
      </c>
      <c r="C195" s="95" t="s">
        <v>46</v>
      </c>
      <c r="D195" s="95" t="s">
        <v>47</v>
      </c>
      <c r="E195" s="96" t="s">
        <v>48</v>
      </c>
      <c r="F195" s="94"/>
      <c r="G195" s="94"/>
      <c r="H195" s="97" t="s">
        <v>293</v>
      </c>
      <c r="I195" s="97" t="s">
        <v>294</v>
      </c>
      <c r="J195" s="107" t="s">
        <v>529</v>
      </c>
      <c r="K195" s="97">
        <v>400000</v>
      </c>
      <c r="L195" s="97">
        <v>400000</v>
      </c>
      <c r="M195" s="93"/>
      <c r="N195" s="108" t="s">
        <v>75</v>
      </c>
      <c r="O195" s="109" t="s">
        <v>36</v>
      </c>
      <c r="P195" s="96" t="s">
        <v>48</v>
      </c>
      <c r="Q195" s="96" t="s">
        <v>48</v>
      </c>
      <c r="R195" s="114">
        <v>1</v>
      </c>
      <c r="S195" s="114"/>
      <c r="T195" s="115">
        <v>45005</v>
      </c>
      <c r="U195" s="115">
        <v>45260</v>
      </c>
      <c r="V195" s="116" t="s">
        <v>530</v>
      </c>
    </row>
    <row r="196" s="83" customFormat="1" ht="42" spans="1:22">
      <c r="A196" s="93">
        <v>190</v>
      </c>
      <c r="B196" s="95" t="s">
        <v>45</v>
      </c>
      <c r="C196" s="95" t="s">
        <v>46</v>
      </c>
      <c r="D196" s="95" t="s">
        <v>47</v>
      </c>
      <c r="E196" s="96" t="s">
        <v>48</v>
      </c>
      <c r="F196" s="94"/>
      <c r="G196" s="94"/>
      <c r="H196" s="97" t="s">
        <v>293</v>
      </c>
      <c r="I196" s="97" t="s">
        <v>294</v>
      </c>
      <c r="J196" s="107" t="s">
        <v>531</v>
      </c>
      <c r="K196" s="97">
        <v>190000</v>
      </c>
      <c r="L196" s="97">
        <v>190000</v>
      </c>
      <c r="M196" s="93"/>
      <c r="N196" s="108" t="s">
        <v>75</v>
      </c>
      <c r="O196" s="109" t="s">
        <v>36</v>
      </c>
      <c r="P196" s="108" t="s">
        <v>48</v>
      </c>
      <c r="Q196" s="108" t="s">
        <v>48</v>
      </c>
      <c r="R196" s="114">
        <v>1</v>
      </c>
      <c r="S196" s="114">
        <v>43</v>
      </c>
      <c r="T196" s="115">
        <v>45005</v>
      </c>
      <c r="U196" s="115">
        <v>45097</v>
      </c>
      <c r="V196" s="116" t="s">
        <v>532</v>
      </c>
    </row>
    <row r="197" s="83" customFormat="1" ht="42" spans="1:22">
      <c r="A197" s="93">
        <v>191</v>
      </c>
      <c r="B197" s="95" t="s">
        <v>45</v>
      </c>
      <c r="C197" s="95" t="s">
        <v>46</v>
      </c>
      <c r="D197" s="95" t="s">
        <v>47</v>
      </c>
      <c r="E197" s="96" t="s">
        <v>48</v>
      </c>
      <c r="F197" s="94"/>
      <c r="G197" s="94"/>
      <c r="H197" s="97" t="s">
        <v>95</v>
      </c>
      <c r="I197" s="97" t="s">
        <v>398</v>
      </c>
      <c r="J197" s="107" t="s">
        <v>533</v>
      </c>
      <c r="K197" s="97">
        <v>500000</v>
      </c>
      <c r="L197" s="97">
        <v>500000</v>
      </c>
      <c r="M197" s="93"/>
      <c r="N197" s="108" t="s">
        <v>75</v>
      </c>
      <c r="O197" s="109" t="s">
        <v>36</v>
      </c>
      <c r="P197" s="96" t="s">
        <v>48</v>
      </c>
      <c r="Q197" s="96" t="s">
        <v>48</v>
      </c>
      <c r="R197" s="114">
        <v>6</v>
      </c>
      <c r="S197" s="114"/>
      <c r="T197" s="115">
        <v>45005</v>
      </c>
      <c r="U197" s="115">
        <v>45260</v>
      </c>
      <c r="V197" s="116" t="s">
        <v>534</v>
      </c>
    </row>
    <row r="198" s="83" customFormat="1" ht="42" spans="1:22">
      <c r="A198" s="93">
        <v>192</v>
      </c>
      <c r="B198" s="95" t="s">
        <v>45</v>
      </c>
      <c r="C198" s="95" t="s">
        <v>46</v>
      </c>
      <c r="D198" s="95" t="s">
        <v>47</v>
      </c>
      <c r="E198" s="96" t="s">
        <v>48</v>
      </c>
      <c r="F198" s="94"/>
      <c r="G198" s="94"/>
      <c r="H198" s="97" t="s">
        <v>95</v>
      </c>
      <c r="I198" s="97" t="s">
        <v>182</v>
      </c>
      <c r="J198" s="107" t="s">
        <v>535</v>
      </c>
      <c r="K198" s="97">
        <v>493684.1</v>
      </c>
      <c r="L198" s="97">
        <v>493684.1</v>
      </c>
      <c r="M198" s="93"/>
      <c r="N198" s="108" t="s">
        <v>75</v>
      </c>
      <c r="O198" s="109" t="s">
        <v>36</v>
      </c>
      <c r="P198" s="96" t="s">
        <v>48</v>
      </c>
      <c r="Q198" s="96" t="s">
        <v>48</v>
      </c>
      <c r="R198" s="114">
        <v>20</v>
      </c>
      <c r="S198" s="114"/>
      <c r="T198" s="115">
        <v>44985</v>
      </c>
      <c r="U198" s="115">
        <v>45168</v>
      </c>
      <c r="V198" s="116" t="s">
        <v>536</v>
      </c>
    </row>
    <row r="199" s="83" customFormat="1" ht="42" spans="1:22">
      <c r="A199" s="93">
        <v>193</v>
      </c>
      <c r="B199" s="95" t="s">
        <v>45</v>
      </c>
      <c r="C199" s="95" t="s">
        <v>46</v>
      </c>
      <c r="D199" s="95" t="s">
        <v>47</v>
      </c>
      <c r="E199" s="96" t="s">
        <v>48</v>
      </c>
      <c r="F199" s="94"/>
      <c r="G199" s="94"/>
      <c r="H199" s="97" t="s">
        <v>166</v>
      </c>
      <c r="I199" s="97"/>
      <c r="J199" s="107" t="s">
        <v>537</v>
      </c>
      <c r="K199" s="97">
        <v>698707</v>
      </c>
      <c r="L199" s="97">
        <v>698707</v>
      </c>
      <c r="M199" s="93"/>
      <c r="N199" s="108" t="s">
        <v>75</v>
      </c>
      <c r="O199" s="109" t="s">
        <v>36</v>
      </c>
      <c r="P199" s="108" t="s">
        <v>48</v>
      </c>
      <c r="Q199" s="108" t="s">
        <v>48</v>
      </c>
      <c r="R199" s="114">
        <v>20</v>
      </c>
      <c r="S199" s="114"/>
      <c r="T199" s="115">
        <v>44985</v>
      </c>
      <c r="U199" s="115">
        <v>45168</v>
      </c>
      <c r="V199" s="116" t="s">
        <v>538</v>
      </c>
    </row>
    <row r="200" s="83" customFormat="1" ht="42" spans="1:22">
      <c r="A200" s="93">
        <v>194</v>
      </c>
      <c r="B200" s="95" t="s">
        <v>45</v>
      </c>
      <c r="C200" s="95" t="s">
        <v>104</v>
      </c>
      <c r="D200" s="95" t="s">
        <v>133</v>
      </c>
      <c r="E200" s="96" t="s">
        <v>48</v>
      </c>
      <c r="F200" s="94"/>
      <c r="G200" s="94"/>
      <c r="H200" s="97"/>
      <c r="I200" s="97"/>
      <c r="J200" s="107" t="s">
        <v>539</v>
      </c>
      <c r="K200" s="97">
        <v>700000</v>
      </c>
      <c r="L200" s="97">
        <v>700000</v>
      </c>
      <c r="M200" s="93"/>
      <c r="N200" s="108" t="s">
        <v>75</v>
      </c>
      <c r="O200" s="109" t="s">
        <v>36</v>
      </c>
      <c r="P200" s="96" t="s">
        <v>48</v>
      </c>
      <c r="Q200" s="96" t="s">
        <v>48</v>
      </c>
      <c r="R200" s="114">
        <v>1</v>
      </c>
      <c r="S200" s="114"/>
      <c r="T200" s="115">
        <v>45005</v>
      </c>
      <c r="U200" s="115">
        <v>45260</v>
      </c>
      <c r="V200" s="116" t="s">
        <v>540</v>
      </c>
    </row>
    <row r="201" s="83" customFormat="1" ht="42" spans="1:22">
      <c r="A201" s="93">
        <v>195</v>
      </c>
      <c r="B201" s="95" t="s">
        <v>45</v>
      </c>
      <c r="C201" s="95" t="s">
        <v>46</v>
      </c>
      <c r="D201" s="95" t="s">
        <v>47</v>
      </c>
      <c r="E201" s="96" t="s">
        <v>48</v>
      </c>
      <c r="F201" s="94"/>
      <c r="G201" s="94"/>
      <c r="H201" s="97"/>
      <c r="I201" s="97"/>
      <c r="J201" s="107" t="s">
        <v>541</v>
      </c>
      <c r="K201" s="97">
        <v>1000000</v>
      </c>
      <c r="L201" s="97">
        <v>1000000</v>
      </c>
      <c r="M201" s="93"/>
      <c r="N201" s="108" t="s">
        <v>75</v>
      </c>
      <c r="O201" s="109" t="s">
        <v>36</v>
      </c>
      <c r="P201" s="108" t="s">
        <v>48</v>
      </c>
      <c r="Q201" s="108" t="s">
        <v>48</v>
      </c>
      <c r="R201" s="114"/>
      <c r="S201" s="114"/>
      <c r="T201" s="115">
        <v>45046</v>
      </c>
      <c r="U201" s="115">
        <v>45229</v>
      </c>
      <c r="V201" s="116" t="s">
        <v>542</v>
      </c>
    </row>
    <row r="202" s="83" customFormat="1" ht="42" spans="1:22">
      <c r="A202" s="93">
        <v>196</v>
      </c>
      <c r="B202" s="95" t="s">
        <v>45</v>
      </c>
      <c r="C202" s="95" t="s">
        <v>46</v>
      </c>
      <c r="D202" s="95" t="s">
        <v>59</v>
      </c>
      <c r="E202" s="96" t="s">
        <v>48</v>
      </c>
      <c r="F202" s="94"/>
      <c r="G202" s="94"/>
      <c r="H202" s="97" t="s">
        <v>95</v>
      </c>
      <c r="I202" s="97" t="s">
        <v>519</v>
      </c>
      <c r="J202" s="107" t="s">
        <v>543</v>
      </c>
      <c r="K202" s="97">
        <v>50000</v>
      </c>
      <c r="L202" s="97">
        <v>50000</v>
      </c>
      <c r="M202" s="93"/>
      <c r="N202" s="108" t="s">
        <v>75</v>
      </c>
      <c r="O202" s="109" t="s">
        <v>36</v>
      </c>
      <c r="P202" s="96" t="s">
        <v>48</v>
      </c>
      <c r="Q202" s="96" t="s">
        <v>48</v>
      </c>
      <c r="R202" s="114"/>
      <c r="S202" s="114"/>
      <c r="T202" s="115">
        <v>44986</v>
      </c>
      <c r="U202" s="115">
        <v>45261</v>
      </c>
      <c r="V202" s="116" t="s">
        <v>544</v>
      </c>
    </row>
    <row r="203" s="83" customFormat="1" ht="42" spans="1:22">
      <c r="A203" s="93">
        <v>197</v>
      </c>
      <c r="B203" s="95" t="s">
        <v>45</v>
      </c>
      <c r="C203" s="95" t="s">
        <v>46</v>
      </c>
      <c r="D203" s="95" t="s">
        <v>59</v>
      </c>
      <c r="E203" s="96" t="s">
        <v>48</v>
      </c>
      <c r="F203" s="94"/>
      <c r="G203" s="94"/>
      <c r="H203" s="97" t="s">
        <v>129</v>
      </c>
      <c r="I203" s="97" t="s">
        <v>545</v>
      </c>
      <c r="J203" s="107" t="s">
        <v>546</v>
      </c>
      <c r="K203" s="97">
        <v>40000</v>
      </c>
      <c r="L203" s="97">
        <v>40000</v>
      </c>
      <c r="M203" s="93"/>
      <c r="N203" s="108" t="s">
        <v>75</v>
      </c>
      <c r="O203" s="109" t="s">
        <v>36</v>
      </c>
      <c r="P203" s="108" t="s">
        <v>48</v>
      </c>
      <c r="Q203" s="108" t="s">
        <v>48</v>
      </c>
      <c r="R203" s="114"/>
      <c r="S203" s="114"/>
      <c r="T203" s="115">
        <v>44927</v>
      </c>
      <c r="U203" s="115">
        <v>45261</v>
      </c>
      <c r="V203" s="116" t="s">
        <v>547</v>
      </c>
    </row>
    <row r="204" s="83" customFormat="1" ht="42" spans="1:22">
      <c r="A204" s="93">
        <v>198</v>
      </c>
      <c r="B204" s="95" t="s">
        <v>45</v>
      </c>
      <c r="C204" s="95" t="s">
        <v>46</v>
      </c>
      <c r="D204" s="95" t="s">
        <v>395</v>
      </c>
      <c r="E204" s="96" t="s">
        <v>48</v>
      </c>
      <c r="F204" s="94"/>
      <c r="G204" s="94"/>
      <c r="H204" s="97" t="s">
        <v>41</v>
      </c>
      <c r="I204" s="97" t="s">
        <v>548</v>
      </c>
      <c r="J204" s="107" t="s">
        <v>549</v>
      </c>
      <c r="K204" s="97">
        <v>2000000</v>
      </c>
      <c r="L204" s="97">
        <v>2000000</v>
      </c>
      <c r="M204" s="93"/>
      <c r="N204" s="108" t="s">
        <v>75</v>
      </c>
      <c r="O204" s="109" t="s">
        <v>36</v>
      </c>
      <c r="P204" s="96" t="s">
        <v>48</v>
      </c>
      <c r="Q204" s="96" t="s">
        <v>48</v>
      </c>
      <c r="R204" s="114">
        <v>1</v>
      </c>
      <c r="S204" s="114"/>
      <c r="T204" s="115">
        <v>45005</v>
      </c>
      <c r="U204" s="115">
        <v>45260</v>
      </c>
      <c r="V204" s="116" t="s">
        <v>550</v>
      </c>
    </row>
    <row r="205" s="83" customFormat="1" ht="42" spans="1:22">
      <c r="A205" s="93">
        <v>199</v>
      </c>
      <c r="B205" s="95" t="s">
        <v>45</v>
      </c>
      <c r="C205" s="95" t="s">
        <v>46</v>
      </c>
      <c r="D205" s="95" t="s">
        <v>59</v>
      </c>
      <c r="E205" s="96" t="s">
        <v>48</v>
      </c>
      <c r="F205" s="94"/>
      <c r="G205" s="94"/>
      <c r="H205" s="97" t="s">
        <v>231</v>
      </c>
      <c r="I205" s="97" t="s">
        <v>551</v>
      </c>
      <c r="J205" s="107" t="s">
        <v>552</v>
      </c>
      <c r="K205" s="97">
        <v>1000000</v>
      </c>
      <c r="L205" s="97">
        <v>1000000</v>
      </c>
      <c r="M205" s="93"/>
      <c r="N205" s="108" t="s">
        <v>75</v>
      </c>
      <c r="O205" s="109" t="s">
        <v>36</v>
      </c>
      <c r="P205" s="108" t="s">
        <v>48</v>
      </c>
      <c r="Q205" s="108" t="s">
        <v>48</v>
      </c>
      <c r="R205" s="114"/>
      <c r="S205" s="114"/>
      <c r="T205" s="115">
        <v>44927</v>
      </c>
      <c r="U205" s="115">
        <v>45261</v>
      </c>
      <c r="V205" s="116" t="s">
        <v>553</v>
      </c>
    </row>
    <row r="206" s="83" customFormat="1" ht="42" spans="1:22">
      <c r="A206" s="93">
        <v>200</v>
      </c>
      <c r="B206" s="95" t="s">
        <v>45</v>
      </c>
      <c r="C206" s="95" t="s">
        <v>46</v>
      </c>
      <c r="D206" s="95" t="s">
        <v>59</v>
      </c>
      <c r="E206" s="96" t="s">
        <v>48</v>
      </c>
      <c r="F206" s="94"/>
      <c r="G206" s="94"/>
      <c r="H206" s="97" t="s">
        <v>82</v>
      </c>
      <c r="I206" s="97" t="s">
        <v>126</v>
      </c>
      <c r="J206" s="107" t="s">
        <v>554</v>
      </c>
      <c r="K206" s="97">
        <v>260000</v>
      </c>
      <c r="L206" s="97">
        <v>260000</v>
      </c>
      <c r="M206" s="93"/>
      <c r="N206" s="108" t="s">
        <v>75</v>
      </c>
      <c r="O206" s="109" t="s">
        <v>36</v>
      </c>
      <c r="P206" s="96" t="s">
        <v>48</v>
      </c>
      <c r="Q206" s="96" t="s">
        <v>48</v>
      </c>
      <c r="R206" s="114">
        <v>1</v>
      </c>
      <c r="S206" s="114"/>
      <c r="T206" s="115">
        <v>45005</v>
      </c>
      <c r="U206" s="115">
        <v>45260</v>
      </c>
      <c r="V206" s="116" t="s">
        <v>555</v>
      </c>
    </row>
    <row r="207" s="83" customFormat="1" ht="42" spans="1:22">
      <c r="A207" s="93">
        <v>201</v>
      </c>
      <c r="B207" s="95" t="s">
        <v>45</v>
      </c>
      <c r="C207" s="95" t="s">
        <v>46</v>
      </c>
      <c r="D207" s="95" t="s">
        <v>59</v>
      </c>
      <c r="E207" s="96" t="s">
        <v>48</v>
      </c>
      <c r="F207" s="94"/>
      <c r="G207" s="94"/>
      <c r="H207" s="97" t="s">
        <v>231</v>
      </c>
      <c r="I207" s="97"/>
      <c r="J207" s="107" t="s">
        <v>556</v>
      </c>
      <c r="K207" s="97">
        <v>680000</v>
      </c>
      <c r="L207" s="97">
        <v>680000</v>
      </c>
      <c r="M207" s="93"/>
      <c r="N207" s="108" t="s">
        <v>75</v>
      </c>
      <c r="O207" s="109" t="s">
        <v>36</v>
      </c>
      <c r="P207" s="108" t="s">
        <v>48</v>
      </c>
      <c r="Q207" s="108" t="s">
        <v>48</v>
      </c>
      <c r="R207" s="114"/>
      <c r="S207" s="114"/>
      <c r="T207" s="115">
        <v>44986</v>
      </c>
      <c r="U207" s="115">
        <v>45261</v>
      </c>
      <c r="V207" s="116" t="s">
        <v>557</v>
      </c>
    </row>
    <row r="208" s="83" customFormat="1" ht="42" spans="1:22">
      <c r="A208" s="93">
        <v>202</v>
      </c>
      <c r="B208" s="95" t="s">
        <v>45</v>
      </c>
      <c r="C208" s="95" t="s">
        <v>46</v>
      </c>
      <c r="D208" s="95" t="s">
        <v>59</v>
      </c>
      <c r="E208" s="96" t="s">
        <v>48</v>
      </c>
      <c r="F208" s="94"/>
      <c r="G208" s="94"/>
      <c r="H208" s="97" t="s">
        <v>95</v>
      </c>
      <c r="I208" s="97" t="s">
        <v>99</v>
      </c>
      <c r="J208" s="107" t="s">
        <v>558</v>
      </c>
      <c r="K208" s="97">
        <v>560000</v>
      </c>
      <c r="L208" s="97">
        <v>560000</v>
      </c>
      <c r="M208" s="93"/>
      <c r="N208" s="108" t="s">
        <v>75</v>
      </c>
      <c r="O208" s="109" t="s">
        <v>36</v>
      </c>
      <c r="P208" s="96" t="s">
        <v>48</v>
      </c>
      <c r="Q208" s="96" t="s">
        <v>48</v>
      </c>
      <c r="R208" s="114"/>
      <c r="S208" s="114"/>
      <c r="T208" s="115">
        <v>44986</v>
      </c>
      <c r="U208" s="115">
        <v>45261</v>
      </c>
      <c r="V208" s="116" t="s">
        <v>559</v>
      </c>
    </row>
    <row r="209" s="83" customFormat="1" ht="42" spans="1:22">
      <c r="A209" s="93">
        <v>203</v>
      </c>
      <c r="B209" s="95" t="s">
        <v>45</v>
      </c>
      <c r="C209" s="95" t="s">
        <v>46</v>
      </c>
      <c r="D209" s="95" t="s">
        <v>59</v>
      </c>
      <c r="E209" s="96" t="s">
        <v>48</v>
      </c>
      <c r="F209" s="94"/>
      <c r="G209" s="94"/>
      <c r="H209" s="97" t="s">
        <v>77</v>
      </c>
      <c r="I209" s="97" t="s">
        <v>560</v>
      </c>
      <c r="J209" s="107" t="s">
        <v>561</v>
      </c>
      <c r="K209" s="97">
        <v>258000</v>
      </c>
      <c r="L209" s="97">
        <v>258000</v>
      </c>
      <c r="M209" s="93"/>
      <c r="N209" s="108" t="s">
        <v>75</v>
      </c>
      <c r="O209" s="109" t="s">
        <v>36</v>
      </c>
      <c r="P209" s="108" t="s">
        <v>48</v>
      </c>
      <c r="Q209" s="108" t="s">
        <v>48</v>
      </c>
      <c r="R209" s="114"/>
      <c r="S209" s="114"/>
      <c r="T209" s="115">
        <v>44986</v>
      </c>
      <c r="U209" s="115">
        <v>45261</v>
      </c>
      <c r="V209" s="116" t="s">
        <v>562</v>
      </c>
    </row>
    <row r="210" s="83" customFormat="1" ht="42" spans="1:22">
      <c r="A210" s="93">
        <v>204</v>
      </c>
      <c r="B210" s="95" t="s">
        <v>45</v>
      </c>
      <c r="C210" s="95" t="s">
        <v>46</v>
      </c>
      <c r="D210" s="95" t="s">
        <v>59</v>
      </c>
      <c r="E210" s="96" t="s">
        <v>48</v>
      </c>
      <c r="F210" s="94"/>
      <c r="G210" s="94"/>
      <c r="H210" s="97" t="s">
        <v>231</v>
      </c>
      <c r="I210" s="97" t="s">
        <v>551</v>
      </c>
      <c r="J210" s="107" t="s">
        <v>563</v>
      </c>
      <c r="K210" s="97">
        <v>1050000</v>
      </c>
      <c r="L210" s="97">
        <v>1050000</v>
      </c>
      <c r="M210" s="93"/>
      <c r="N210" s="108" t="s">
        <v>75</v>
      </c>
      <c r="O210" s="109" t="s">
        <v>36</v>
      </c>
      <c r="P210" s="96" t="s">
        <v>48</v>
      </c>
      <c r="Q210" s="96" t="s">
        <v>48</v>
      </c>
      <c r="R210" s="114"/>
      <c r="S210" s="114"/>
      <c r="T210" s="115">
        <v>44927</v>
      </c>
      <c r="U210" s="115">
        <v>45261</v>
      </c>
      <c r="V210" s="116" t="s">
        <v>564</v>
      </c>
    </row>
    <row r="211" s="83" customFormat="1" ht="42" spans="1:22">
      <c r="A211" s="93">
        <v>205</v>
      </c>
      <c r="B211" s="95" t="s">
        <v>45</v>
      </c>
      <c r="C211" s="95" t="s">
        <v>46</v>
      </c>
      <c r="D211" s="95" t="s">
        <v>59</v>
      </c>
      <c r="E211" s="96" t="s">
        <v>48</v>
      </c>
      <c r="F211" s="94"/>
      <c r="G211" s="94"/>
      <c r="H211" s="97" t="s">
        <v>129</v>
      </c>
      <c r="I211" s="97" t="s">
        <v>545</v>
      </c>
      <c r="J211" s="107" t="s">
        <v>546</v>
      </c>
      <c r="K211" s="97">
        <v>675000</v>
      </c>
      <c r="L211" s="97">
        <v>675000</v>
      </c>
      <c r="M211" s="93"/>
      <c r="N211" s="108" t="s">
        <v>75</v>
      </c>
      <c r="O211" s="109" t="s">
        <v>36</v>
      </c>
      <c r="P211" s="108" t="s">
        <v>48</v>
      </c>
      <c r="Q211" s="108" t="s">
        <v>48</v>
      </c>
      <c r="R211" s="114"/>
      <c r="S211" s="114"/>
      <c r="T211" s="115">
        <v>44927</v>
      </c>
      <c r="U211" s="115">
        <v>45261</v>
      </c>
      <c r="V211" s="116" t="s">
        <v>565</v>
      </c>
    </row>
    <row r="212" s="83" customFormat="1" ht="42" spans="1:22">
      <c r="A212" s="93">
        <v>206</v>
      </c>
      <c r="B212" s="95" t="s">
        <v>45</v>
      </c>
      <c r="C212" s="95" t="s">
        <v>46</v>
      </c>
      <c r="D212" s="95" t="s">
        <v>59</v>
      </c>
      <c r="E212" s="96" t="s">
        <v>48</v>
      </c>
      <c r="F212" s="94"/>
      <c r="G212" s="94"/>
      <c r="H212" s="97" t="s">
        <v>277</v>
      </c>
      <c r="I212" s="97" t="s">
        <v>190</v>
      </c>
      <c r="J212" s="107" t="s">
        <v>566</v>
      </c>
      <c r="K212" s="97">
        <v>270000</v>
      </c>
      <c r="L212" s="97">
        <v>270000</v>
      </c>
      <c r="M212" s="93"/>
      <c r="N212" s="108" t="s">
        <v>75</v>
      </c>
      <c r="O212" s="109" t="s">
        <v>36</v>
      </c>
      <c r="P212" s="96" t="s">
        <v>48</v>
      </c>
      <c r="Q212" s="96" t="s">
        <v>48</v>
      </c>
      <c r="R212" s="114"/>
      <c r="S212" s="114"/>
      <c r="T212" s="115">
        <v>44927</v>
      </c>
      <c r="U212" s="115">
        <v>45261</v>
      </c>
      <c r="V212" s="116" t="s">
        <v>567</v>
      </c>
    </row>
    <row r="213" s="83" customFormat="1" ht="42" spans="1:22">
      <c r="A213" s="93">
        <v>207</v>
      </c>
      <c r="B213" s="95" t="s">
        <v>45</v>
      </c>
      <c r="C213" s="95" t="s">
        <v>104</v>
      </c>
      <c r="D213" s="95" t="s">
        <v>105</v>
      </c>
      <c r="E213" s="96" t="s">
        <v>48</v>
      </c>
      <c r="F213" s="94"/>
      <c r="G213" s="94"/>
      <c r="H213" s="97" t="s">
        <v>77</v>
      </c>
      <c r="I213" s="97" t="s">
        <v>126</v>
      </c>
      <c r="J213" s="107" t="s">
        <v>568</v>
      </c>
      <c r="K213" s="97">
        <v>1000000</v>
      </c>
      <c r="L213" s="97">
        <v>1000000</v>
      </c>
      <c r="M213" s="93"/>
      <c r="N213" s="108" t="s">
        <v>75</v>
      </c>
      <c r="O213" s="109" t="s">
        <v>36</v>
      </c>
      <c r="P213" s="108" t="s">
        <v>48</v>
      </c>
      <c r="Q213" s="108" t="s">
        <v>48</v>
      </c>
      <c r="R213" s="114">
        <v>1</v>
      </c>
      <c r="S213" s="114"/>
      <c r="T213" s="115">
        <v>45005</v>
      </c>
      <c r="U213" s="115">
        <v>45260</v>
      </c>
      <c r="V213" s="116" t="s">
        <v>569</v>
      </c>
    </row>
    <row r="214" s="83" customFormat="1" ht="42" spans="1:22">
      <c r="A214" s="93">
        <v>208</v>
      </c>
      <c r="B214" s="95" t="s">
        <v>45</v>
      </c>
      <c r="C214" s="95" t="s">
        <v>46</v>
      </c>
      <c r="D214" s="95" t="s">
        <v>47</v>
      </c>
      <c r="E214" s="96" t="s">
        <v>48</v>
      </c>
      <c r="F214" s="94"/>
      <c r="G214" s="94"/>
      <c r="H214" s="97" t="s">
        <v>60</v>
      </c>
      <c r="I214" s="97" t="s">
        <v>61</v>
      </c>
      <c r="J214" s="107" t="s">
        <v>570</v>
      </c>
      <c r="K214" s="97">
        <v>238000</v>
      </c>
      <c r="L214" s="97">
        <v>238000</v>
      </c>
      <c r="M214" s="93"/>
      <c r="N214" s="108" t="s">
        <v>75</v>
      </c>
      <c r="O214" s="109" t="s">
        <v>36</v>
      </c>
      <c r="P214" s="96" t="s">
        <v>48</v>
      </c>
      <c r="Q214" s="96" t="s">
        <v>48</v>
      </c>
      <c r="R214" s="114">
        <v>1</v>
      </c>
      <c r="S214" s="114"/>
      <c r="T214" s="115">
        <v>45005</v>
      </c>
      <c r="U214" s="115">
        <v>45260</v>
      </c>
      <c r="V214" s="116" t="s">
        <v>571</v>
      </c>
    </row>
    <row r="215" s="83" customFormat="1" ht="42" spans="1:22">
      <c r="A215" s="93">
        <v>209</v>
      </c>
      <c r="B215" s="95" t="s">
        <v>45</v>
      </c>
      <c r="C215" s="95" t="s">
        <v>46</v>
      </c>
      <c r="D215" s="95" t="s">
        <v>47</v>
      </c>
      <c r="E215" s="96" t="s">
        <v>48</v>
      </c>
      <c r="F215" s="94"/>
      <c r="G215" s="94"/>
      <c r="H215" s="97"/>
      <c r="I215" s="97"/>
      <c r="J215" s="107" t="s">
        <v>572</v>
      </c>
      <c r="K215" s="97">
        <v>1225200</v>
      </c>
      <c r="L215" s="97">
        <v>1225200</v>
      </c>
      <c r="M215" s="93"/>
      <c r="N215" s="108" t="s">
        <v>75</v>
      </c>
      <c r="O215" s="109" t="s">
        <v>36</v>
      </c>
      <c r="P215" s="108" t="s">
        <v>48</v>
      </c>
      <c r="Q215" s="108" t="s">
        <v>48</v>
      </c>
      <c r="R215" s="114">
        <v>38</v>
      </c>
      <c r="S215" s="114"/>
      <c r="T215" s="115">
        <v>45108</v>
      </c>
      <c r="U215" s="115">
        <v>45657</v>
      </c>
      <c r="V215" s="116" t="s">
        <v>573</v>
      </c>
    </row>
    <row r="216" s="83" customFormat="1" ht="42" spans="1:22">
      <c r="A216" s="93">
        <v>210</v>
      </c>
      <c r="B216" s="95" t="s">
        <v>45</v>
      </c>
      <c r="C216" s="95" t="s">
        <v>46</v>
      </c>
      <c r="D216" s="95" t="s">
        <v>47</v>
      </c>
      <c r="E216" s="96" t="s">
        <v>48</v>
      </c>
      <c r="F216" s="94"/>
      <c r="G216" s="94"/>
      <c r="H216" s="97" t="s">
        <v>66</v>
      </c>
      <c r="I216" s="97" t="s">
        <v>574</v>
      </c>
      <c r="J216" s="107" t="s">
        <v>575</v>
      </c>
      <c r="K216" s="97">
        <v>50000</v>
      </c>
      <c r="L216" s="97">
        <v>50000</v>
      </c>
      <c r="M216" s="93"/>
      <c r="N216" s="108" t="s">
        <v>75</v>
      </c>
      <c r="O216" s="109" t="s">
        <v>36</v>
      </c>
      <c r="P216" s="96" t="s">
        <v>48</v>
      </c>
      <c r="Q216" s="96" t="s">
        <v>48</v>
      </c>
      <c r="R216" s="114">
        <v>3</v>
      </c>
      <c r="S216" s="114">
        <v>1757</v>
      </c>
      <c r="T216" s="115">
        <v>45025</v>
      </c>
      <c r="U216" s="115">
        <v>45053</v>
      </c>
      <c r="V216" s="116" t="s">
        <v>576</v>
      </c>
    </row>
    <row r="217" s="83" customFormat="1" ht="42" spans="1:22">
      <c r="A217" s="93">
        <v>211</v>
      </c>
      <c r="B217" s="95" t="s">
        <v>45</v>
      </c>
      <c r="C217" s="95" t="s">
        <v>46</v>
      </c>
      <c r="D217" s="95" t="s">
        <v>47</v>
      </c>
      <c r="E217" s="96" t="s">
        <v>48</v>
      </c>
      <c r="F217" s="94"/>
      <c r="G217" s="94"/>
      <c r="H217" s="97" t="s">
        <v>138</v>
      </c>
      <c r="I217" s="97"/>
      <c r="J217" s="107" t="s">
        <v>577</v>
      </c>
      <c r="K217" s="97">
        <v>50000</v>
      </c>
      <c r="L217" s="97">
        <v>50000</v>
      </c>
      <c r="M217" s="93"/>
      <c r="N217" s="108" t="s">
        <v>75</v>
      </c>
      <c r="O217" s="109" t="s">
        <v>36</v>
      </c>
      <c r="P217" s="108" t="s">
        <v>48</v>
      </c>
      <c r="Q217" s="108" t="s">
        <v>48</v>
      </c>
      <c r="R217" s="114">
        <v>3</v>
      </c>
      <c r="S217" s="114">
        <v>1757</v>
      </c>
      <c r="T217" s="115">
        <v>45025</v>
      </c>
      <c r="U217" s="115">
        <v>45053</v>
      </c>
      <c r="V217" s="116" t="s">
        <v>578</v>
      </c>
    </row>
    <row r="218" s="83" customFormat="1" ht="42" spans="1:22">
      <c r="A218" s="93">
        <v>212</v>
      </c>
      <c r="B218" s="95" t="s">
        <v>45</v>
      </c>
      <c r="C218" s="95" t="s">
        <v>46</v>
      </c>
      <c r="D218" s="95" t="s">
        <v>47</v>
      </c>
      <c r="E218" s="96" t="s">
        <v>48</v>
      </c>
      <c r="F218" s="94"/>
      <c r="G218" s="94"/>
      <c r="H218" s="97" t="s">
        <v>95</v>
      </c>
      <c r="I218" s="97" t="s">
        <v>519</v>
      </c>
      <c r="J218" s="107" t="s">
        <v>579</v>
      </c>
      <c r="K218" s="97">
        <v>150000</v>
      </c>
      <c r="L218" s="97">
        <v>150000</v>
      </c>
      <c r="M218" s="93"/>
      <c r="N218" s="108" t="s">
        <v>75</v>
      </c>
      <c r="O218" s="109" t="s">
        <v>36</v>
      </c>
      <c r="P218" s="96" t="s">
        <v>48</v>
      </c>
      <c r="Q218" s="96" t="s">
        <v>48</v>
      </c>
      <c r="R218" s="114">
        <v>1</v>
      </c>
      <c r="S218" s="114"/>
      <c r="T218" s="115">
        <v>45005</v>
      </c>
      <c r="U218" s="115">
        <v>45260</v>
      </c>
      <c r="V218" s="116" t="s">
        <v>580</v>
      </c>
    </row>
    <row r="219" s="83" customFormat="1" ht="42" spans="1:22">
      <c r="A219" s="93">
        <v>213</v>
      </c>
      <c r="B219" s="95" t="s">
        <v>45</v>
      </c>
      <c r="C219" s="95" t="s">
        <v>46</v>
      </c>
      <c r="D219" s="95" t="s">
        <v>47</v>
      </c>
      <c r="E219" s="96" t="s">
        <v>48</v>
      </c>
      <c r="F219" s="94"/>
      <c r="G219" s="94"/>
      <c r="H219" s="97" t="s">
        <v>95</v>
      </c>
      <c r="I219" s="97" t="s">
        <v>182</v>
      </c>
      <c r="J219" s="107" t="s">
        <v>579</v>
      </c>
      <c r="K219" s="97">
        <v>400000</v>
      </c>
      <c r="L219" s="97">
        <v>400000</v>
      </c>
      <c r="M219" s="93"/>
      <c r="N219" s="108" t="s">
        <v>75</v>
      </c>
      <c r="O219" s="109" t="s">
        <v>36</v>
      </c>
      <c r="P219" s="108" t="s">
        <v>48</v>
      </c>
      <c r="Q219" s="108" t="s">
        <v>48</v>
      </c>
      <c r="R219" s="114">
        <v>31</v>
      </c>
      <c r="S219" s="114"/>
      <c r="T219" s="115">
        <v>45005</v>
      </c>
      <c r="U219" s="115">
        <v>45260</v>
      </c>
      <c r="V219" s="116" t="s">
        <v>581</v>
      </c>
    </row>
    <row r="220" s="83" customFormat="1" ht="42" spans="1:22">
      <c r="A220" s="93">
        <v>214</v>
      </c>
      <c r="B220" s="95" t="s">
        <v>45</v>
      </c>
      <c r="C220" s="95" t="s">
        <v>46</v>
      </c>
      <c r="D220" s="95" t="s">
        <v>59</v>
      </c>
      <c r="E220" s="96" t="s">
        <v>48</v>
      </c>
      <c r="F220" s="94"/>
      <c r="G220" s="94"/>
      <c r="H220" s="97" t="s">
        <v>129</v>
      </c>
      <c r="I220" s="97" t="s">
        <v>130</v>
      </c>
      <c r="J220" s="107" t="s">
        <v>582</v>
      </c>
      <c r="K220" s="97">
        <v>1200000</v>
      </c>
      <c r="L220" s="97">
        <v>1200000</v>
      </c>
      <c r="M220" s="93"/>
      <c r="N220" s="108" t="s">
        <v>75</v>
      </c>
      <c r="O220" s="109" t="s">
        <v>36</v>
      </c>
      <c r="P220" s="96" t="s">
        <v>48</v>
      </c>
      <c r="Q220" s="96" t="s">
        <v>48</v>
      </c>
      <c r="R220" s="114">
        <v>1</v>
      </c>
      <c r="S220" s="114"/>
      <c r="T220" s="115">
        <v>45005</v>
      </c>
      <c r="U220" s="115">
        <v>45260</v>
      </c>
      <c r="V220" s="116" t="s">
        <v>583</v>
      </c>
    </row>
    <row r="221" s="83" customFormat="1" ht="42" spans="1:22">
      <c r="A221" s="93">
        <v>215</v>
      </c>
      <c r="B221" s="95" t="s">
        <v>45</v>
      </c>
      <c r="C221" s="95" t="s">
        <v>104</v>
      </c>
      <c r="D221" s="95" t="s">
        <v>133</v>
      </c>
      <c r="E221" s="96" t="s">
        <v>48</v>
      </c>
      <c r="F221" s="94"/>
      <c r="G221" s="94"/>
      <c r="H221" s="97" t="s">
        <v>138</v>
      </c>
      <c r="I221" s="97" t="s">
        <v>584</v>
      </c>
      <c r="J221" s="107" t="s">
        <v>585</v>
      </c>
      <c r="K221" s="97">
        <v>900000</v>
      </c>
      <c r="L221" s="97">
        <v>900000</v>
      </c>
      <c r="M221" s="93"/>
      <c r="N221" s="108" t="s">
        <v>75</v>
      </c>
      <c r="O221" s="109" t="s">
        <v>36</v>
      </c>
      <c r="P221" s="108" t="s">
        <v>48</v>
      </c>
      <c r="Q221" s="108" t="s">
        <v>48</v>
      </c>
      <c r="R221" s="114">
        <v>1</v>
      </c>
      <c r="S221" s="114"/>
      <c r="T221" s="115">
        <v>44927</v>
      </c>
      <c r="U221" s="115">
        <v>45291</v>
      </c>
      <c r="V221" s="116" t="s">
        <v>586</v>
      </c>
    </row>
    <row r="222" s="83" customFormat="1" ht="42" spans="1:22">
      <c r="A222" s="93">
        <v>216</v>
      </c>
      <c r="B222" s="95" t="s">
        <v>45</v>
      </c>
      <c r="C222" s="95" t="s">
        <v>104</v>
      </c>
      <c r="D222" s="95" t="s">
        <v>133</v>
      </c>
      <c r="E222" s="96" t="s">
        <v>48</v>
      </c>
      <c r="F222" s="94"/>
      <c r="G222" s="94"/>
      <c r="H222" s="97"/>
      <c r="I222" s="97"/>
      <c r="J222" s="107" t="s">
        <v>587</v>
      </c>
      <c r="K222" s="97">
        <v>6336811</v>
      </c>
      <c r="L222" s="97">
        <v>6336811</v>
      </c>
      <c r="M222" s="93"/>
      <c r="N222" s="108" t="s">
        <v>35</v>
      </c>
      <c r="O222" s="109" t="s">
        <v>36</v>
      </c>
      <c r="P222" s="96" t="s">
        <v>48</v>
      </c>
      <c r="Q222" s="96" t="s">
        <v>48</v>
      </c>
      <c r="R222" s="114">
        <v>1</v>
      </c>
      <c r="S222" s="114"/>
      <c r="T222" s="115">
        <v>45005</v>
      </c>
      <c r="U222" s="115">
        <v>45260</v>
      </c>
      <c r="V222" s="116" t="s">
        <v>588</v>
      </c>
    </row>
    <row r="223" s="83" customFormat="1" ht="42" spans="1:22">
      <c r="A223" s="93">
        <v>217</v>
      </c>
      <c r="B223" s="95" t="s">
        <v>45</v>
      </c>
      <c r="C223" s="95" t="s">
        <v>104</v>
      </c>
      <c r="D223" s="95" t="s">
        <v>133</v>
      </c>
      <c r="E223" s="96" t="s">
        <v>48</v>
      </c>
      <c r="F223" s="94"/>
      <c r="G223" s="94"/>
      <c r="H223" s="97"/>
      <c r="I223" s="97"/>
      <c r="J223" s="107" t="s">
        <v>587</v>
      </c>
      <c r="K223" s="97">
        <v>3710000</v>
      </c>
      <c r="L223" s="97">
        <v>3710000</v>
      </c>
      <c r="M223" s="93"/>
      <c r="N223" s="108" t="s">
        <v>63</v>
      </c>
      <c r="O223" s="109" t="s">
        <v>36</v>
      </c>
      <c r="P223" s="108" t="s">
        <v>48</v>
      </c>
      <c r="Q223" s="108" t="s">
        <v>48</v>
      </c>
      <c r="R223" s="114">
        <v>1</v>
      </c>
      <c r="S223" s="114"/>
      <c r="T223" s="115">
        <v>45005</v>
      </c>
      <c r="U223" s="115">
        <v>45260</v>
      </c>
      <c r="V223" s="116" t="s">
        <v>589</v>
      </c>
    </row>
    <row r="224" s="83" customFormat="1" ht="42" spans="1:22">
      <c r="A224" s="93">
        <v>218</v>
      </c>
      <c r="B224" s="95" t="s">
        <v>45</v>
      </c>
      <c r="C224" s="95" t="s">
        <v>104</v>
      </c>
      <c r="D224" s="95" t="s">
        <v>133</v>
      </c>
      <c r="E224" s="96" t="s">
        <v>48</v>
      </c>
      <c r="F224" s="94"/>
      <c r="G224" s="94"/>
      <c r="H224" s="97"/>
      <c r="I224" s="97"/>
      <c r="J224" s="107" t="s">
        <v>587</v>
      </c>
      <c r="K224" s="97">
        <v>14471408.9</v>
      </c>
      <c r="L224" s="97">
        <v>14471408.9</v>
      </c>
      <c r="M224" s="93"/>
      <c r="N224" s="108" t="s">
        <v>75</v>
      </c>
      <c r="O224" s="109" t="s">
        <v>36</v>
      </c>
      <c r="P224" s="96" t="s">
        <v>48</v>
      </c>
      <c r="Q224" s="96" t="s">
        <v>48</v>
      </c>
      <c r="R224" s="114">
        <v>1</v>
      </c>
      <c r="S224" s="114"/>
      <c r="T224" s="115">
        <v>45005</v>
      </c>
      <c r="U224" s="115">
        <v>45260</v>
      </c>
      <c r="V224" s="116" t="s">
        <v>590</v>
      </c>
    </row>
    <row r="225" ht="42" spans="1:22">
      <c r="A225" s="93">
        <v>219</v>
      </c>
      <c r="B225" s="95" t="s">
        <v>45</v>
      </c>
      <c r="C225" s="95" t="s">
        <v>46</v>
      </c>
      <c r="D225" s="95" t="s">
        <v>47</v>
      </c>
      <c r="E225" s="96" t="s">
        <v>48</v>
      </c>
      <c r="F225" s="94"/>
      <c r="G225" s="94"/>
      <c r="H225" s="97"/>
      <c r="I225" s="97"/>
      <c r="J225" s="107"/>
      <c r="K225" s="97">
        <v>150000</v>
      </c>
      <c r="L225" s="97">
        <v>150000</v>
      </c>
      <c r="M225" s="93"/>
      <c r="N225" s="108" t="s">
        <v>63</v>
      </c>
      <c r="O225" s="109" t="s">
        <v>36</v>
      </c>
      <c r="P225" s="108" t="s">
        <v>48</v>
      </c>
      <c r="Q225" s="108" t="s">
        <v>48</v>
      </c>
      <c r="R225" s="114"/>
      <c r="S225" s="114"/>
      <c r="T225" s="115">
        <v>44927</v>
      </c>
      <c r="U225" s="115">
        <v>45291</v>
      </c>
      <c r="V225" s="116" t="s">
        <v>591</v>
      </c>
    </row>
  </sheetData>
  <mergeCells count="23">
    <mergeCell ref="A1:V1"/>
    <mergeCell ref="A2:V2"/>
    <mergeCell ref="T4:U4"/>
    <mergeCell ref="A4:A5"/>
    <mergeCell ref="B4:B5"/>
    <mergeCell ref="C4:C5"/>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 ref="S4:S5"/>
    <mergeCell ref="V4:V5"/>
  </mergeCells>
  <dataValidations count="9">
    <dataValidation type="list" allowBlank="1" showInputMessage="1" showErrorMessage="1" sqref="B16 B100 B7:B15 B17:B99">
      <formula1>$BL$4:$BT$4</formula1>
    </dataValidation>
    <dataValidation type="list" allowBlank="1" showInputMessage="1" showErrorMessage="1" sqref="C16 C7:C15 C17:C19">
      <formula1>INDIRECT($U7)</formula1>
    </dataValidation>
    <dataValidation type="list" allowBlank="1" showInputMessage="1" showErrorMessage="1" sqref="D16 D149 D7:D15 D17:D99 D100:D148 D150:D197 D198:D225">
      <formula1>INDIRECT($V7)</formula1>
    </dataValidation>
    <dataValidation type="list" allowBlank="1" showInputMessage="1" showErrorMessage="1" sqref="H16 H149 H7:H15 H17:H99 H100:H148 H151:H153 H155:H197 H198:H225">
      <formula1>$AT$4:$BH$4</formula1>
    </dataValidation>
    <dataValidation type="list" allowBlank="1" showInputMessage="1" showErrorMessage="1" sqref="I16 I149 I7:I15 I17:I57 I59:I99 I100:I148 I151:I153 I155:I194 I198:I225">
      <formula1>INDIRECT($R7)</formula1>
    </dataValidation>
    <dataValidation type="list" allowBlank="1" showInputMessage="1" showErrorMessage="1" sqref="B149 B101:B148 B150:B197 B198:B225">
      <formula1>$BL$4:$BR$4</formula1>
    </dataValidation>
    <dataValidation type="list" allowBlank="1" showInputMessage="1" showErrorMessage="1" sqref="C149 C20:C99 C100:C148 C150:C197 C198:C225">
      <formula1>INDIRECT(B20)</formula1>
    </dataValidation>
    <dataValidation type="list" allowBlank="1" showInputMessage="1" showErrorMessage="1" sqref="I197">
      <formula1>INDIRECT(#REF!)</formula1>
    </dataValidation>
    <dataValidation type="list" allowBlank="1" showInputMessage="1" showErrorMessage="1" sqref="I195:I196">
      <formula1>INDIRECT($R196)</formula1>
    </dataValidation>
  </dataValidations>
  <printOptions horizontalCentered="1"/>
  <pageMargins left="0.314583333333333" right="0.236111111111111" top="0.629861111111111" bottom="0.432638888888889" header="0.314583333333333" footer="0.156944444444444"/>
  <pageSetup paperSize="9" scale="73" fitToHeight="0"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A1:D32"/>
  <sheetViews>
    <sheetView showZeros="0" workbookViewId="0">
      <selection activeCell="B12" sqref="B12"/>
    </sheetView>
  </sheetViews>
  <sheetFormatPr defaultColWidth="9" defaultRowHeight="13.5" outlineLevelCol="3"/>
  <cols>
    <col min="1" max="1" width="24.25" customWidth="1"/>
    <col min="2" max="2" width="18.375" customWidth="1"/>
    <col min="3" max="3" width="14.875" customWidth="1"/>
    <col min="4" max="4" width="22" customWidth="1"/>
    <col min="5" max="5" width="10.375"/>
  </cols>
  <sheetData>
    <row r="1" ht="20.25" spans="1:1">
      <c r="A1" s="13" t="s">
        <v>592</v>
      </c>
    </row>
    <row r="2" ht="15.95" customHeight="1" spans="1:1">
      <c r="A2" s="13"/>
    </row>
    <row r="3" ht="60" customHeight="1" spans="1:4">
      <c r="A3" s="54" t="s">
        <v>593</v>
      </c>
      <c r="B3" s="54"/>
      <c r="C3" s="54"/>
      <c r="D3" s="54"/>
    </row>
    <row r="4" ht="23.1" customHeight="1" spans="1:4">
      <c r="A4" s="54"/>
      <c r="B4" s="54"/>
      <c r="C4" s="54"/>
      <c r="D4" s="54"/>
    </row>
    <row r="5" ht="21" customHeight="1" spans="1:4">
      <c r="A5" s="76"/>
      <c r="B5" s="76"/>
      <c r="C5" s="76"/>
      <c r="D5" s="77" t="s">
        <v>2</v>
      </c>
    </row>
    <row r="6" ht="21" customHeight="1" spans="1:4">
      <c r="A6" s="78" t="s">
        <v>594</v>
      </c>
      <c r="B6" s="78" t="s">
        <v>595</v>
      </c>
      <c r="C6" s="78" t="s">
        <v>596</v>
      </c>
      <c r="D6" s="78" t="s">
        <v>597</v>
      </c>
    </row>
    <row r="7" ht="21" customHeight="1" spans="1:4">
      <c r="A7" s="79" t="s">
        <v>26</v>
      </c>
      <c r="B7" s="80">
        <f>B8+B17</f>
        <v>172089000</v>
      </c>
      <c r="C7" s="81">
        <f>C8+C17</f>
        <v>219</v>
      </c>
      <c r="D7" s="81">
        <f>D8+D17</f>
        <v>136413</v>
      </c>
    </row>
    <row r="8" ht="21" customHeight="1" spans="1:4">
      <c r="A8" s="79" t="s">
        <v>598</v>
      </c>
      <c r="B8" s="81">
        <f>SUM(B9:B16)</f>
        <v>163169000</v>
      </c>
      <c r="C8" s="81">
        <f>SUM(C9:C16)</f>
        <v>199</v>
      </c>
      <c r="D8" s="81">
        <f>SUM(D9:D16)</f>
        <v>132141</v>
      </c>
    </row>
    <row r="9" ht="21" customHeight="1" spans="1:4">
      <c r="A9" s="79" t="s">
        <v>40</v>
      </c>
      <c r="B9" s="81">
        <f>SUMIF('2023年实施方案'!$E$7:$E$225,$A9,'2023年实施方案'!$K$7:$K$225)</f>
        <v>45424800</v>
      </c>
      <c r="C9" s="81">
        <f>COUNTIF('2023年实施方案'!$E$7:$E$225,$A9)</f>
        <v>31</v>
      </c>
      <c r="D9" s="81">
        <f>SUMIF('2023年实施方案'!$E$7:$E$225,$A9,'2023年实施方案'!$S$7:$S$225)</f>
        <v>22867</v>
      </c>
    </row>
    <row r="10" ht="21" customHeight="1" spans="1:4">
      <c r="A10" s="79" t="s">
        <v>48</v>
      </c>
      <c r="B10" s="81">
        <f>SUMIF('2023年实施方案'!$E$7:$E$225,$A10,'2023年实施方案'!$K$7:$K$225)</f>
        <v>94544200</v>
      </c>
      <c r="C10" s="81">
        <f>COUNTIF('2023年实施方案'!$E$7:$E$225,$A10)</f>
        <v>106</v>
      </c>
      <c r="D10" s="81">
        <f>SUMIF('2023年实施方案'!$E$7:$E$225,$A10,'2023年实施方案'!$S$7:$S$225)</f>
        <v>15598</v>
      </c>
    </row>
    <row r="11" ht="21" customHeight="1" spans="1:4">
      <c r="A11" s="79" t="s">
        <v>152</v>
      </c>
      <c r="B11" s="81">
        <f>SUMIF('2023年实施方案'!$E$7:$E$225,$A11,'2023年实施方案'!$K$7:$K$225)</f>
        <v>5000000</v>
      </c>
      <c r="C11" s="81">
        <f>COUNTIF('2023年实施方案'!$E$7:$E$225,$A11)</f>
        <v>52</v>
      </c>
      <c r="D11" s="81">
        <f>SUMIF('2023年实施方案'!$E$7:$E$225,$A11,'2023年实施方案'!$S$7:$S$225)</f>
        <v>38068</v>
      </c>
    </row>
    <row r="12" ht="21" customHeight="1" spans="1:4">
      <c r="A12" s="79" t="s">
        <v>599</v>
      </c>
      <c r="B12" s="81">
        <f>SUMIF('2023年实施方案'!$E$7:$E$225,$A12,'2023年实施方案'!$K$7:$K$225)</f>
        <v>0</v>
      </c>
      <c r="C12" s="81">
        <f>COUNTIF('2023年实施方案'!$E$7:$E$225,$A12)</f>
        <v>0</v>
      </c>
      <c r="D12" s="81">
        <f>SUMIF('2023年实施方案'!$E$7:$E$225,$A12,'2023年实施方案'!$S$7:$S$225)</f>
        <v>0</v>
      </c>
    </row>
    <row r="13" ht="21" customHeight="1" spans="1:4">
      <c r="A13" s="79" t="s">
        <v>457</v>
      </c>
      <c r="B13" s="81">
        <f>SUMIF('2023年实施方案'!$E$7:$E$225,$A13,'2023年实施方案'!$K$7:$K$225)</f>
        <v>2880000</v>
      </c>
      <c r="C13" s="81">
        <f>COUNTIF('2023年实施方案'!$E$7:$E$225,$A13)</f>
        <v>1</v>
      </c>
      <c r="D13" s="81">
        <f>SUMIF('2023年实施方案'!$E$7:$E$225,$A13,'2023年实施方案'!$S$7:$S$225)</f>
        <v>536</v>
      </c>
    </row>
    <row r="14" ht="21" customHeight="1" spans="1:4">
      <c r="A14" s="79" t="s">
        <v>305</v>
      </c>
      <c r="B14" s="81">
        <f>SUMIF('2023年实施方案'!$E$7:$E$225,$A14,'2023年实施方案'!$K$7:$K$225)</f>
        <v>4080000</v>
      </c>
      <c r="C14" s="81">
        <f>COUNTIF('2023年实施方案'!$E$7:$E$225,$A14)</f>
        <v>5</v>
      </c>
      <c r="D14" s="81">
        <f>SUMIF('2023年实施方案'!$E$7:$E$225,$A14,'2023年实施方案'!$S$7:$S$225)</f>
        <v>53898</v>
      </c>
    </row>
    <row r="15" ht="21" customHeight="1" spans="1:4">
      <c r="A15" s="79" t="s">
        <v>392</v>
      </c>
      <c r="B15" s="81">
        <f>SUMIF('2023年实施方案'!$E$7:$E$225,$A15,'2023年实施方案'!$K$7:$K$225)</f>
        <v>1100000</v>
      </c>
      <c r="C15" s="81">
        <f>COUNTIF('2023年实施方案'!$E$7:$E$225,$A15)</f>
        <v>2</v>
      </c>
      <c r="D15" s="81">
        <f>SUMIF('2023年实施方案'!$E$7:$E$225,$A15,'2023年实施方案'!$S$7:$S$225)</f>
        <v>728</v>
      </c>
    </row>
    <row r="16" ht="21" customHeight="1" spans="1:4">
      <c r="A16" s="79" t="s">
        <v>37</v>
      </c>
      <c r="B16" s="81">
        <f>SUMIF('2023年实施方案'!$E$7:$E$225,$A16,'2023年实施方案'!$K$7:$K$225)</f>
        <v>10140000</v>
      </c>
      <c r="C16" s="81">
        <f>COUNTIF('2023年实施方案'!$E$7:$E$225,$A16)</f>
        <v>2</v>
      </c>
      <c r="D16" s="81">
        <f>SUMIF('2023年实施方案'!$E$7:$E$225,$A16,'2023年实施方案'!$S$7:$S$225)</f>
        <v>446</v>
      </c>
    </row>
    <row r="17" ht="21" customHeight="1" spans="1:4">
      <c r="A17" s="79" t="s">
        <v>600</v>
      </c>
      <c r="B17" s="81">
        <f>SUM(B18:B32)</f>
        <v>8920000</v>
      </c>
      <c r="C17" s="81">
        <f>SUM(C18:C32)</f>
        <v>20</v>
      </c>
      <c r="D17" s="81">
        <f>SUM(D18:D32)</f>
        <v>4272</v>
      </c>
    </row>
    <row r="18" ht="21" customHeight="1" spans="1:4">
      <c r="A18" s="82" t="s">
        <v>601</v>
      </c>
      <c r="B18" s="81">
        <f>SUMIF('2023年实施方案'!$E$7:$E$225,$A18,'2023年实施方案'!$K$7:$K$225)</f>
        <v>0</v>
      </c>
      <c r="C18" s="81">
        <f>COUNTIF('2023年实施方案'!$E$7:$E$225,$A18)</f>
        <v>0</v>
      </c>
      <c r="D18" s="81">
        <f>SUMIF('2023年实施方案'!$E$7:$E$225,$A18,'2023年实施方案'!$S$7:$S$225)</f>
        <v>0</v>
      </c>
    </row>
    <row r="19" ht="21" customHeight="1" spans="1:4">
      <c r="A19" s="82" t="s">
        <v>408</v>
      </c>
      <c r="B19" s="81">
        <f>SUMIF('2023年实施方案'!$E$7:$E$225,$A19,'2023年实施方案'!$K$7:$K$225)</f>
        <v>200000</v>
      </c>
      <c r="C19" s="81">
        <f>COUNTIF('2023年实施方案'!$E$7:$E$225,$A19)</f>
        <v>1</v>
      </c>
      <c r="D19" s="81">
        <f>SUMIF('2023年实施方案'!$E$7:$E$225,$A19,'2023年实施方案'!$S$7:$S$225)</f>
        <v>45</v>
      </c>
    </row>
    <row r="20" ht="21" customHeight="1" spans="1:4">
      <c r="A20" s="82" t="s">
        <v>602</v>
      </c>
      <c r="B20" s="81">
        <f>SUMIF('2023年实施方案'!$E$7:$E$225,$A20,'2023年实施方案'!$K$7:$K$225)</f>
        <v>0</v>
      </c>
      <c r="C20" s="81">
        <f>COUNTIF('2023年实施方案'!$E$7:$E$225,$A20)</f>
        <v>0</v>
      </c>
      <c r="D20" s="81">
        <f>SUMIF('2023年实施方案'!$E$7:$E$225,$A20,'2023年实施方案'!$S$7:$S$225)</f>
        <v>0</v>
      </c>
    </row>
    <row r="21" ht="21" customHeight="1" spans="1:4">
      <c r="A21" s="82" t="s">
        <v>603</v>
      </c>
      <c r="B21" s="81">
        <f>SUMIF('2023年实施方案'!$E$7:$E$225,$A21,'2023年实施方案'!$K$7:$K$225)</f>
        <v>0</v>
      </c>
      <c r="C21" s="81">
        <f>COUNTIF('2023年实施方案'!$E$7:$E$225,$A21)</f>
        <v>0</v>
      </c>
      <c r="D21" s="81">
        <f>SUMIF('2023年实施方案'!$E$7:$E$225,$A21,'2023年实施方案'!$S$7:$S$225)</f>
        <v>0</v>
      </c>
    </row>
    <row r="22" ht="21" customHeight="1" spans="1:4">
      <c r="A22" s="82" t="s">
        <v>604</v>
      </c>
      <c r="B22" s="81">
        <f>SUMIF('2023年实施方案'!$E$7:$E$225,$A22,'2023年实施方案'!$K$7:$K$225)</f>
        <v>0</v>
      </c>
      <c r="C22" s="81">
        <f>COUNTIF('2023年实施方案'!$E$7:$E$225,$A22)</f>
        <v>0</v>
      </c>
      <c r="D22" s="81">
        <f>SUMIF('2023年实施方案'!$E$7:$E$225,$A22,'2023年实施方案'!$S$7:$S$225)</f>
        <v>0</v>
      </c>
    </row>
    <row r="23" ht="18" customHeight="1" spans="1:4">
      <c r="A23" s="82" t="s">
        <v>397</v>
      </c>
      <c r="B23" s="81">
        <f>SUMIF('2023年实施方案'!$E$7:$E$225,$A23,'2023年实施方案'!$K$7:$K$225)</f>
        <v>400000</v>
      </c>
      <c r="C23" s="81">
        <f>COUNTIF('2023年实施方案'!$E$7:$E$225,$A23)</f>
        <v>2</v>
      </c>
      <c r="D23" s="81">
        <f>SUMIF('2023年实施方案'!$E$7:$E$225,$A23,'2023年实施方案'!$S$7:$S$225)</f>
        <v>109</v>
      </c>
    </row>
    <row r="24" ht="19.5" customHeight="1" spans="1:4">
      <c r="A24" s="82" t="s">
        <v>414</v>
      </c>
      <c r="B24" s="81">
        <f>SUMIF('2023年实施方案'!$E$7:$E$225,$A24,'2023年实施方案'!$K$7:$K$225)</f>
        <v>200000</v>
      </c>
      <c r="C24" s="81">
        <f>COUNTIF('2023年实施方案'!$E$7:$E$225,$A24)</f>
        <v>1</v>
      </c>
      <c r="D24" s="81">
        <f>SUMIF('2023年实施方案'!$E$7:$E$225,$A24,'2023年实施方案'!$S$7:$S$225)</f>
        <v>6</v>
      </c>
    </row>
    <row r="25" ht="21" customHeight="1" spans="1:4">
      <c r="A25" s="82" t="s">
        <v>390</v>
      </c>
      <c r="B25" s="81">
        <f>SUMIF('2023年实施方案'!$E$7:$E$225,$A25,'2023年实施方案'!$K$7:$K$225)</f>
        <v>200000</v>
      </c>
      <c r="C25" s="81">
        <f>COUNTIF('2023年实施方案'!$E$7:$E$225,$A25)</f>
        <v>1</v>
      </c>
      <c r="D25" s="81">
        <f>SUMIF('2023年实施方案'!$E$7:$E$225,$A25,'2023年实施方案'!$S$7:$S$225)</f>
        <v>24</v>
      </c>
    </row>
    <row r="26" ht="21" customHeight="1" spans="1:4">
      <c r="A26" s="82" t="s">
        <v>72</v>
      </c>
      <c r="B26" s="81">
        <f>SUMIF('2023年实施方案'!$E$7:$E$225,$A26,'2023年实施方案'!$K$7:$K$225)</f>
        <v>3930000</v>
      </c>
      <c r="C26" s="81">
        <f>COUNTIF('2023年实施方案'!$E$7:$E$225,$A26)</f>
        <v>8</v>
      </c>
      <c r="D26" s="81">
        <f>SUMIF('2023年实施方案'!$E$7:$E$225,$A26,'2023年实施方案'!$S$7:$S$225)</f>
        <v>3772</v>
      </c>
    </row>
    <row r="27" ht="21" customHeight="1" spans="1:4">
      <c r="A27" s="82" t="s">
        <v>421</v>
      </c>
      <c r="B27" s="81">
        <f>SUMIF('2023年实施方案'!$E$7:$E$225,$A27,'2023年实施方案'!$K$7:$K$225)</f>
        <v>300000</v>
      </c>
      <c r="C27" s="81">
        <f>COUNTIF('2023年实施方案'!$E$7:$E$225,$A27)</f>
        <v>1</v>
      </c>
      <c r="D27" s="81">
        <f>SUMIF('2023年实施方案'!$E$7:$E$225,$A27,'2023年实施方案'!$S$7:$S$225)</f>
        <v>80</v>
      </c>
    </row>
    <row r="28" ht="21" customHeight="1" spans="1:4">
      <c r="A28" s="82" t="s">
        <v>404</v>
      </c>
      <c r="B28" s="81">
        <f>SUMIF('2023年实施方案'!$E$7:$E$225,$A28,'2023年实施方案'!$K$7:$K$225)</f>
        <v>400000</v>
      </c>
      <c r="C28" s="81">
        <f>COUNTIF('2023年实施方案'!$E$7:$E$225,$A28)</f>
        <v>2</v>
      </c>
      <c r="D28" s="81">
        <f>SUMIF('2023年实施方案'!$E$7:$E$225,$A28,'2023年实施方案'!$S$7:$S$225)</f>
        <v>50</v>
      </c>
    </row>
    <row r="29" ht="21" customHeight="1" spans="1:4">
      <c r="A29" s="82" t="s">
        <v>605</v>
      </c>
      <c r="B29" s="81">
        <f>SUMIF('2023年实施方案'!$E$7:$E$225,$A29,'2023年实施方案'!$K$7:$K$225)</f>
        <v>0</v>
      </c>
      <c r="C29" s="81">
        <f>COUNTIF('2023年实施方案'!$E$7:$E$225,$A29)</f>
        <v>0</v>
      </c>
      <c r="D29" s="81">
        <f>SUMIF('2023年实施方案'!$E$7:$E$225,$A29,'2023年实施方案'!$S$7:$S$225)</f>
        <v>0</v>
      </c>
    </row>
    <row r="30" ht="21" customHeight="1" spans="1:4">
      <c r="A30" s="82" t="s">
        <v>30</v>
      </c>
      <c r="B30" s="81">
        <f>SUMIF('2023年实施方案'!$E$7:$E$225,$A30,'2023年实施方案'!$K$7:$K$225)</f>
        <v>2890000</v>
      </c>
      <c r="C30" s="81">
        <f>COUNTIF('2023年实施方案'!$E$7:$E$225,$A30)</f>
        <v>2</v>
      </c>
      <c r="D30" s="81">
        <f>SUMIF('2023年实施方案'!$E$7:$E$225,$A30,'2023年实施方案'!$S$7:$S$225)</f>
        <v>149</v>
      </c>
    </row>
    <row r="31" ht="21" customHeight="1" spans="1:4">
      <c r="A31" s="82" t="s">
        <v>412</v>
      </c>
      <c r="B31" s="81">
        <f>SUMIF('2023年实施方案'!$E$7:$E$225,$A31,'2023年实施方案'!$K$7:$K$225)</f>
        <v>200000</v>
      </c>
      <c r="C31" s="81">
        <f>COUNTIF('2023年实施方案'!$E$7:$E$225,$A31)</f>
        <v>1</v>
      </c>
      <c r="D31" s="81">
        <f>SUMIF('2023年实施方案'!$E$7:$E$225,$A31,'2023年实施方案'!$S$7:$S$225)</f>
        <v>16</v>
      </c>
    </row>
    <row r="32" ht="21" customHeight="1" spans="1:4">
      <c r="A32" s="82" t="s">
        <v>106</v>
      </c>
      <c r="B32" s="81">
        <f>SUMIF('2023年实施方案'!$E$7:$E$225,$A32,'2023年实施方案'!$K$7:$K$225)</f>
        <v>200000</v>
      </c>
      <c r="C32" s="81">
        <f>COUNTIF('2023年实施方案'!$E$7:$E$225,$A32)</f>
        <v>1</v>
      </c>
      <c r="D32" s="81">
        <f>SUMIF('2023年实施方案'!$E$7:$E$225,$A32,'2023年实施方案'!$S$7:$S$225)</f>
        <v>21</v>
      </c>
    </row>
  </sheetData>
  <mergeCells count="1">
    <mergeCell ref="A3:D3"/>
  </mergeCells>
  <printOptions horizontalCentered="1"/>
  <pageMargins left="1.10236220472441" right="1.02362204724409" top="1.06299212598425" bottom="0.78740157480315" header="0.31496062992126" footer="0.31496062992126"/>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dimension ref="A1:E116"/>
  <sheetViews>
    <sheetView showZeros="0" workbookViewId="0">
      <selection activeCell="C19" sqref="C19"/>
    </sheetView>
  </sheetViews>
  <sheetFormatPr defaultColWidth="9" defaultRowHeight="13.5" outlineLevelCol="4"/>
  <cols>
    <col min="1" max="1" width="15" customWidth="1"/>
    <col min="2" max="2" width="18.125" customWidth="1"/>
    <col min="3" max="3" width="30.375" customWidth="1"/>
    <col min="4" max="4" width="15.375" customWidth="1"/>
    <col min="5" max="5" width="11.5" customWidth="1"/>
    <col min="6" max="6" width="12.625"/>
  </cols>
  <sheetData>
    <row r="1" ht="20.25" spans="1:1">
      <c r="A1" s="13" t="s">
        <v>606</v>
      </c>
    </row>
    <row r="2" ht="14.1" customHeight="1" spans="1:1">
      <c r="A2" s="13"/>
    </row>
    <row r="3" ht="63" customHeight="1" spans="1:5">
      <c r="A3" s="54" t="s">
        <v>607</v>
      </c>
      <c r="B3" s="54"/>
      <c r="C3" s="54"/>
      <c r="D3" s="54"/>
      <c r="E3" s="54"/>
    </row>
    <row r="4" ht="12" customHeight="1" spans="1:5">
      <c r="A4" s="55"/>
      <c r="B4" s="56"/>
      <c r="C4" s="56"/>
      <c r="D4" s="56"/>
      <c r="E4" s="56"/>
    </row>
    <row r="5" ht="17.1" customHeight="1" spans="1:5">
      <c r="A5" s="57"/>
      <c r="B5" s="57"/>
      <c r="C5" s="57"/>
      <c r="D5" s="57"/>
      <c r="E5" s="58" t="s">
        <v>2</v>
      </c>
    </row>
    <row r="6" ht="27" customHeight="1" spans="1:5">
      <c r="A6" s="59" t="s">
        <v>608</v>
      </c>
      <c r="B6" s="59" t="s">
        <v>5</v>
      </c>
      <c r="C6" s="59" t="s">
        <v>6</v>
      </c>
      <c r="D6" s="59" t="s">
        <v>595</v>
      </c>
      <c r="E6" s="59" t="s">
        <v>596</v>
      </c>
    </row>
    <row r="7" ht="27" customHeight="1" spans="1:5">
      <c r="A7" s="17" t="s">
        <v>26</v>
      </c>
      <c r="B7" s="17"/>
      <c r="C7" s="17"/>
      <c r="D7" s="60">
        <f>D8+D31+D47+D76+D81+D101+D110+D113</f>
        <v>172089000</v>
      </c>
      <c r="E7" s="61">
        <f>E8+E31+E47+E76+E81+E101+E110+E113</f>
        <v>219</v>
      </c>
    </row>
    <row r="8" ht="27" customHeight="1" spans="1:5">
      <c r="A8" s="62" t="s">
        <v>609</v>
      </c>
      <c r="B8" s="63"/>
      <c r="C8" s="17"/>
      <c r="D8" s="60">
        <f>D9+D19+D24</f>
        <v>30254670</v>
      </c>
      <c r="E8" s="61">
        <f>E9+E19+E24</f>
        <v>80</v>
      </c>
    </row>
    <row r="9" ht="27" customHeight="1" spans="1:5">
      <c r="A9" s="62"/>
      <c r="B9" s="62" t="s">
        <v>610</v>
      </c>
      <c r="C9" s="64"/>
      <c r="D9" s="60">
        <f>SUM(D10:D18)</f>
        <v>26854670</v>
      </c>
      <c r="E9" s="61">
        <f>SUM(E10:E18)</f>
        <v>74</v>
      </c>
    </row>
    <row r="10" ht="27" customHeight="1" spans="1:5">
      <c r="A10" s="62"/>
      <c r="B10" s="62"/>
      <c r="C10" s="65" t="s">
        <v>611</v>
      </c>
      <c r="D10" s="60">
        <f>SUMIF('2023年实施方案'!$D$7:$D$225,$C10,'2023年实施方案'!$K$7:$K$225)</f>
        <v>0</v>
      </c>
      <c r="E10" s="61">
        <f>COUNTIF('2023年实施方案'!$D$7:$D$225,$C10)</f>
        <v>0</v>
      </c>
    </row>
    <row r="11" ht="27" customHeight="1" spans="1:5">
      <c r="A11" s="62"/>
      <c r="B11" s="62"/>
      <c r="C11" s="65" t="s">
        <v>71</v>
      </c>
      <c r="D11" s="60">
        <f>SUMIF('2023年实施方案'!$D$7:$D$225,$C11,'2023年实施方案'!$K$7:$K$225)</f>
        <v>10228000</v>
      </c>
      <c r="E11" s="61">
        <f>COUNTIF('2023年实施方案'!$D$7:$D$225,$C11)</f>
        <v>62</v>
      </c>
    </row>
    <row r="12" ht="27" customHeight="1" spans="1:5">
      <c r="A12" s="62"/>
      <c r="B12" s="62"/>
      <c r="C12" s="65" t="s">
        <v>86</v>
      </c>
      <c r="D12" s="60">
        <f>SUMIF('2023年实施方案'!$D$7:$D$225,$C12,'2023年实施方案'!$K$7:$K$225)</f>
        <v>1400000</v>
      </c>
      <c r="E12" s="61">
        <f>COUNTIF('2023年实施方案'!$D$7:$D$225,$C12)</f>
        <v>3</v>
      </c>
    </row>
    <row r="13" ht="27" customHeight="1" spans="1:5">
      <c r="A13" s="62"/>
      <c r="B13" s="62"/>
      <c r="C13" s="65" t="s">
        <v>29</v>
      </c>
      <c r="D13" s="60">
        <f>SUMIF('2023年实施方案'!$D$7:$D$225,$C13,'2023年实施方案'!$K$7:$K$225)</f>
        <v>13520000</v>
      </c>
      <c r="E13" s="61">
        <f>COUNTIF('2023年实施方案'!$D$7:$D$225,$C13)</f>
        <v>5</v>
      </c>
    </row>
    <row r="14" ht="27" customHeight="1" spans="1:5">
      <c r="A14" s="62"/>
      <c r="B14" s="66"/>
      <c r="C14" s="67" t="s">
        <v>506</v>
      </c>
      <c r="D14" s="60">
        <f>SUMIF('2023年实施方案'!$D$7:$D$225,$C14,'2023年实施方案'!$K$7:$K$225)</f>
        <v>350000</v>
      </c>
      <c r="E14" s="61">
        <f>COUNTIF('2023年实施方案'!$D$7:$D$225,$C14)</f>
        <v>1</v>
      </c>
    </row>
    <row r="15" ht="27" customHeight="1" spans="1:5">
      <c r="A15" s="62"/>
      <c r="B15" s="62"/>
      <c r="C15" s="65" t="s">
        <v>612</v>
      </c>
      <c r="D15" s="60">
        <f>SUMIF('2023年实施方案'!$D$7:$D$225,$C15,'2023年实施方案'!$K$7:$K$225)</f>
        <v>0</v>
      </c>
      <c r="E15" s="61">
        <f>COUNTIF('2023年实施方案'!$D$7:$D$225,$C15)</f>
        <v>0</v>
      </c>
    </row>
    <row r="16" ht="45" customHeight="1" spans="1:5">
      <c r="A16" s="62"/>
      <c r="B16" s="63"/>
      <c r="C16" s="68" t="s">
        <v>613</v>
      </c>
      <c r="D16" s="60">
        <f>SUMIF('2023年实施方案'!$D$7:$D$225,$C16,'2023年实施方案'!$K$7:$K$225)</f>
        <v>0</v>
      </c>
      <c r="E16" s="61">
        <f>COUNTIF('2023年实施方案'!$D$7:$D$225,$C16)</f>
        <v>0</v>
      </c>
    </row>
    <row r="17" ht="27" customHeight="1" spans="1:5">
      <c r="A17" s="62"/>
      <c r="B17" s="62"/>
      <c r="C17" s="65" t="s">
        <v>614</v>
      </c>
      <c r="D17" s="60">
        <f>SUMIF('2023年实施方案'!$D$7:$D$225,$C17,'2023年实施方案'!$K$7:$K$225)</f>
        <v>0</v>
      </c>
      <c r="E17" s="61">
        <f>COUNTIF('2023年实施方案'!$D$7:$D$225,$C17)</f>
        <v>0</v>
      </c>
    </row>
    <row r="18" ht="27" customHeight="1" spans="1:5">
      <c r="A18" s="62"/>
      <c r="B18" s="62"/>
      <c r="C18" s="65" t="s">
        <v>39</v>
      </c>
      <c r="D18" s="60">
        <f>SUMIF('2023年实施方案'!$D$7:$D$225,$C18,'2023年实施方案'!$K$7:$K$225)</f>
        <v>1356670</v>
      </c>
      <c r="E18" s="61">
        <f>COUNTIF('2023年实施方案'!$D$7:$D$225,$C18)</f>
        <v>3</v>
      </c>
    </row>
    <row r="19" ht="27" customHeight="1" spans="1:5">
      <c r="A19" s="62"/>
      <c r="B19" s="63" t="s">
        <v>615</v>
      </c>
      <c r="C19" s="68"/>
      <c r="D19" s="60">
        <f>SUM(D20:D23)</f>
        <v>3200000</v>
      </c>
      <c r="E19" s="61">
        <f>SUM(E20:E23)</f>
        <v>5</v>
      </c>
    </row>
    <row r="20" ht="27" customHeight="1" spans="1:5">
      <c r="A20" s="62"/>
      <c r="B20" s="62"/>
      <c r="C20" s="65" t="s">
        <v>616</v>
      </c>
      <c r="D20" s="60">
        <f>SUMIF('2023年实施方案'!$D$7:$D$225,$C20,'2023年实施方案'!$K$7:$K$225)</f>
        <v>0</v>
      </c>
      <c r="E20" s="61">
        <f>COUNTIF('2023年实施方案'!$D$7:$D$225,$C20)</f>
        <v>0</v>
      </c>
    </row>
    <row r="21" ht="27" customHeight="1" spans="1:5">
      <c r="A21" s="62"/>
      <c r="B21" s="62"/>
      <c r="C21" s="65" t="s">
        <v>91</v>
      </c>
      <c r="D21" s="60">
        <f>SUMIF('2023年实施方案'!$D$7:$D$225,$C21,'2023年实施方案'!$K$7:$K$225)</f>
        <v>900000</v>
      </c>
      <c r="E21" s="61">
        <f>COUNTIF('2023年实施方案'!$D$7:$D$225,$C21)</f>
        <v>2</v>
      </c>
    </row>
    <row r="22" ht="27" customHeight="1" spans="1:5">
      <c r="A22" s="62"/>
      <c r="B22" s="62"/>
      <c r="C22" s="65" t="s">
        <v>617</v>
      </c>
      <c r="D22" s="60">
        <f>SUMIF('2023年实施方案'!$D$7:$D$225,$C22,'2023年实施方案'!$K$7:$K$225)</f>
        <v>0</v>
      </c>
      <c r="E22" s="61">
        <f>COUNTIF('2023年实施方案'!$D$7:$D$225,$C22)</f>
        <v>0</v>
      </c>
    </row>
    <row r="23" ht="27" customHeight="1" spans="1:5">
      <c r="A23" s="62"/>
      <c r="B23" s="62"/>
      <c r="C23" s="65" t="s">
        <v>368</v>
      </c>
      <c r="D23" s="60">
        <f>SUMIF('2023年实施方案'!$D$7:$D$225,$C23,'2023年实施方案'!$K$7:$K$225)</f>
        <v>2300000</v>
      </c>
      <c r="E23" s="61">
        <f>COUNTIF('2023年实施方案'!$D$7:$D$225,$C23)</f>
        <v>3</v>
      </c>
    </row>
    <row r="24" ht="27" customHeight="1" spans="1:5">
      <c r="A24" s="62"/>
      <c r="B24" s="63" t="s">
        <v>618</v>
      </c>
      <c r="C24" s="68"/>
      <c r="D24" s="60">
        <f>SUM(D25:D30)</f>
        <v>200000</v>
      </c>
      <c r="E24" s="61">
        <f>SUM(E25:E30)</f>
        <v>1</v>
      </c>
    </row>
    <row r="25" ht="27" customHeight="1" spans="1:5">
      <c r="A25" s="62"/>
      <c r="B25" s="62"/>
      <c r="C25" s="65" t="s">
        <v>619</v>
      </c>
      <c r="D25" s="60">
        <f>SUMIF('2023年实施方案'!$D$7:$D$225,$C25,'2023年实施方案'!$K$7:$K$225)</f>
        <v>0</v>
      </c>
      <c r="E25" s="61">
        <f>COUNTIF('2023年实施方案'!$D$7:$D$225,$C25)</f>
        <v>0</v>
      </c>
    </row>
    <row r="26" ht="27" customHeight="1" spans="1:5">
      <c r="A26" s="62"/>
      <c r="B26" s="63"/>
      <c r="C26" s="68" t="s">
        <v>620</v>
      </c>
      <c r="D26" s="60">
        <f>SUMIF('2023年实施方案'!$D$7:$D$225,$C26,'2023年实施方案'!$K$7:$K$225)</f>
        <v>0</v>
      </c>
      <c r="E26" s="61">
        <f>COUNTIF('2023年实施方案'!$D$7:$D$225,$C26)</f>
        <v>0</v>
      </c>
    </row>
    <row r="27" ht="27" customHeight="1" spans="1:5">
      <c r="A27" s="62"/>
      <c r="B27" s="63"/>
      <c r="C27" s="68" t="s">
        <v>401</v>
      </c>
      <c r="D27" s="60">
        <f>SUMIF('2023年实施方案'!$D$7:$D$225,$C27,'2023年实施方案'!$K$7:$K$225)</f>
        <v>200000</v>
      </c>
      <c r="E27" s="61">
        <f>COUNTIF('2023年实施方案'!$D$7:$D$225,$C27)</f>
        <v>1</v>
      </c>
    </row>
    <row r="28" ht="27" customHeight="1" spans="1:5">
      <c r="A28" s="63"/>
      <c r="B28" s="62"/>
      <c r="C28" s="65" t="s">
        <v>621</v>
      </c>
      <c r="D28" s="60">
        <f>SUMIF('2023年实施方案'!$D$7:$D$225,$C28,'2023年实施方案'!$K$7:$K$225)</f>
        <v>0</v>
      </c>
      <c r="E28" s="61">
        <f>COUNTIF('2023年实施方案'!$D$7:$D$225,$C28)</f>
        <v>0</v>
      </c>
    </row>
    <row r="29" ht="27" customHeight="1" spans="1:5">
      <c r="A29" s="69"/>
      <c r="B29" s="63"/>
      <c r="C29" s="68" t="s">
        <v>622</v>
      </c>
      <c r="D29" s="60">
        <f>SUMIF('2023年实施方案'!$D$7:$D$225,$C29,'2023年实施方案'!$K$7:$K$225)</f>
        <v>0</v>
      </c>
      <c r="E29" s="61">
        <f>COUNTIF('2023年实施方案'!$D$7:$D$225,$C29)</f>
        <v>0</v>
      </c>
    </row>
    <row r="30" ht="27" customHeight="1" spans="1:5">
      <c r="A30" s="63"/>
      <c r="B30" s="69"/>
      <c r="C30" s="70" t="s">
        <v>623</v>
      </c>
      <c r="D30" s="60">
        <f>SUMIF('2023年实施方案'!$D$7:$D$225,$C30,'2023年实施方案'!$K$7:$K$225)</f>
        <v>0</v>
      </c>
      <c r="E30" s="61">
        <f>COUNTIF('2023年实施方案'!$D$7:$D$225,$C30)</f>
        <v>0</v>
      </c>
    </row>
    <row r="31" ht="25.5" customHeight="1" spans="1:5">
      <c r="A31" s="63" t="s">
        <v>624</v>
      </c>
      <c r="B31" s="63"/>
      <c r="C31" s="68"/>
      <c r="D31" s="60">
        <f>D32+D35+D38+D41+D45</f>
        <v>10319600</v>
      </c>
      <c r="E31" s="61">
        <f>E32+E35+E38+E41+E45</f>
        <v>4</v>
      </c>
    </row>
    <row r="32" ht="25.5" customHeight="1" spans="1:5">
      <c r="A32" s="71"/>
      <c r="B32" s="71" t="s">
        <v>625</v>
      </c>
      <c r="C32" s="72"/>
      <c r="D32" s="73">
        <f>SUM(D33:D34)</f>
        <v>9979600</v>
      </c>
      <c r="E32" s="74">
        <f>SUM(E33:E34)</f>
        <v>3</v>
      </c>
    </row>
    <row r="33" ht="25.5" customHeight="1" spans="1:5">
      <c r="A33" s="71"/>
      <c r="B33" s="71"/>
      <c r="C33" s="72" t="s">
        <v>115</v>
      </c>
      <c r="D33" s="60">
        <f>SUMIF('2023年实施方案'!$D$7:$D$225,$C33,'2023年实施方案'!$K$7:$K$225)</f>
        <v>400000</v>
      </c>
      <c r="E33" s="61">
        <f>COUNTIF('2023年实施方案'!$D$7:$D$225,$C33)</f>
        <v>1</v>
      </c>
    </row>
    <row r="34" ht="25.5" customHeight="1" spans="1:5">
      <c r="A34" s="71"/>
      <c r="B34" s="71"/>
      <c r="C34" s="72" t="s">
        <v>416</v>
      </c>
      <c r="D34" s="60">
        <f>SUMIF('2023年实施方案'!$D$7:$D$225,$C34,'2023年实施方案'!$K$7:$K$225)</f>
        <v>9579600</v>
      </c>
      <c r="E34" s="61">
        <f>COUNTIF('2023年实施方案'!$D$7:$D$225,$C34)</f>
        <v>2</v>
      </c>
    </row>
    <row r="35" ht="25.5" customHeight="1" spans="1:5">
      <c r="A35" s="71"/>
      <c r="B35" s="71" t="s">
        <v>626</v>
      </c>
      <c r="C35" s="72"/>
      <c r="D35" s="75">
        <f>SUM(D36:D37)</f>
        <v>0</v>
      </c>
      <c r="E35" s="74">
        <f>SUM(E36:E37)</f>
        <v>0</v>
      </c>
    </row>
    <row r="36" ht="25.5" customHeight="1" spans="1:5">
      <c r="A36" s="71"/>
      <c r="B36" s="71"/>
      <c r="C36" s="72" t="s">
        <v>627</v>
      </c>
      <c r="D36" s="60">
        <f>SUMIF('2023年实施方案'!$D$7:$D$225,$C36,'2023年实施方案'!$K$7:$K$225)</f>
        <v>0</v>
      </c>
      <c r="E36" s="61">
        <f>COUNTIF('2023年实施方案'!$D$7:$D$225,$C36)</f>
        <v>0</v>
      </c>
    </row>
    <row r="37" ht="25.5" customHeight="1" spans="1:5">
      <c r="A37" s="71"/>
      <c r="B37" s="71"/>
      <c r="C37" s="72" t="s">
        <v>628</v>
      </c>
      <c r="D37" s="60">
        <f>SUMIF('2023年实施方案'!$D$7:$D$225,$C37,'2023年实施方案'!$K$7:$K$225)</f>
        <v>0</v>
      </c>
      <c r="E37" s="61">
        <f>COUNTIF('2023年实施方案'!$D$7:$D$225,$C37)</f>
        <v>0</v>
      </c>
    </row>
    <row r="38" ht="25.5" customHeight="1" spans="1:5">
      <c r="A38" s="71"/>
      <c r="B38" s="71" t="s">
        <v>629</v>
      </c>
      <c r="C38" s="72"/>
      <c r="D38" s="75">
        <f>SUM(D39:D40)</f>
        <v>0</v>
      </c>
      <c r="E38" s="74">
        <f>SUM(E39:E40)</f>
        <v>0</v>
      </c>
    </row>
    <row r="39" ht="25.5" customHeight="1" spans="1:5">
      <c r="A39" s="71"/>
      <c r="B39" s="71"/>
      <c r="C39" s="72" t="s">
        <v>630</v>
      </c>
      <c r="D39" s="60">
        <f>SUMIF('2023年实施方案'!$D$7:$D$225,$C39,'2023年实施方案'!$K$7:$K$225)</f>
        <v>0</v>
      </c>
      <c r="E39" s="61">
        <f>COUNTIF('2023年实施方案'!$D$7:$D$225,$C39)</f>
        <v>0</v>
      </c>
    </row>
    <row r="40" ht="25.5" customHeight="1" spans="1:5">
      <c r="A40" s="71"/>
      <c r="B40" s="71"/>
      <c r="C40" s="72" t="s">
        <v>631</v>
      </c>
      <c r="D40" s="60">
        <f>SUMIF('2023年实施方案'!$D$7:$D$225,$C40,'2023年实施方案'!$K$7:$K$225)</f>
        <v>0</v>
      </c>
      <c r="E40" s="61">
        <f>COUNTIF('2023年实施方案'!$D$7:$D$225,$C40)</f>
        <v>0</v>
      </c>
    </row>
    <row r="41" ht="25.5" customHeight="1" spans="1:5">
      <c r="A41" s="71"/>
      <c r="B41" s="71" t="s">
        <v>632</v>
      </c>
      <c r="C41" s="72"/>
      <c r="D41" s="75">
        <f>SUM(D42:D44)</f>
        <v>340000</v>
      </c>
      <c r="E41" s="74">
        <f>SUM(E42:E44)</f>
        <v>1</v>
      </c>
    </row>
    <row r="42" ht="25.5" customHeight="1" spans="1:5">
      <c r="A42" s="71"/>
      <c r="B42" s="71"/>
      <c r="C42" s="72" t="s">
        <v>462</v>
      </c>
      <c r="D42" s="60">
        <f>SUMIF('2023年实施方案'!$D$7:$D$225,$C42,'2023年实施方案'!$K$7:$K$225)</f>
        <v>340000</v>
      </c>
      <c r="E42" s="61">
        <f>COUNTIF('2023年实施方案'!$D$7:$D$225,$C42)</f>
        <v>1</v>
      </c>
    </row>
    <row r="43" ht="25.5" customHeight="1" spans="1:5">
      <c r="A43" s="71"/>
      <c r="B43" s="71"/>
      <c r="C43" s="72" t="s">
        <v>633</v>
      </c>
      <c r="D43" s="60">
        <f>SUMIF('2023年实施方案'!$D$7:$D$225,$C43,'2023年实施方案'!$K$7:$K$225)</f>
        <v>0</v>
      </c>
      <c r="E43" s="61">
        <f>COUNTIF('2023年实施方案'!$D$7:$D$225,$C43)</f>
        <v>0</v>
      </c>
    </row>
    <row r="44" ht="25.5" customHeight="1" spans="1:5">
      <c r="A44" s="71"/>
      <c r="B44" s="71"/>
      <c r="C44" s="72" t="s">
        <v>634</v>
      </c>
      <c r="D44" s="60">
        <f>SUMIF('2023年实施方案'!$D$7:$D$225,$C44,'2023年实施方案'!$K$7:$K$225)</f>
        <v>0</v>
      </c>
      <c r="E44" s="61">
        <f>COUNTIF('2023年实施方案'!$D$7:$D$225,$C44)</f>
        <v>0</v>
      </c>
    </row>
    <row r="45" ht="25.5" customHeight="1" spans="1:5">
      <c r="A45" s="71"/>
      <c r="B45" s="71" t="s">
        <v>635</v>
      </c>
      <c r="C45" s="72"/>
      <c r="D45" s="75">
        <f>D46</f>
        <v>0</v>
      </c>
      <c r="E45" s="74">
        <f>E46</f>
        <v>0</v>
      </c>
    </row>
    <row r="46" ht="25.5" customHeight="1" spans="1:5">
      <c r="A46" s="71"/>
      <c r="B46" s="71"/>
      <c r="C46" s="72" t="s">
        <v>636</v>
      </c>
      <c r="D46" s="60">
        <f>SUMIF('2023年实施方案'!$D$7:$D$225,$C46,'2023年实施方案'!$K$7:$K$225)</f>
        <v>0</v>
      </c>
      <c r="E46" s="61">
        <f>COUNTIF('2023年实施方案'!$D$7:$D$225,$C46)</f>
        <v>0</v>
      </c>
    </row>
    <row r="47" ht="25.5" customHeight="1" spans="1:5">
      <c r="A47" s="71" t="s">
        <v>637</v>
      </c>
      <c r="B47" s="71"/>
      <c r="C47" s="72"/>
      <c r="D47" s="75">
        <f>D48+D56+D61+D64+D69</f>
        <v>127774730</v>
      </c>
      <c r="E47" s="74">
        <f>E48+E56+E61+E64+E69</f>
        <v>133</v>
      </c>
    </row>
    <row r="48" ht="25.5" customHeight="1" spans="1:5">
      <c r="A48" s="71"/>
      <c r="B48" s="71" t="s">
        <v>638</v>
      </c>
      <c r="C48" s="72"/>
      <c r="D48" s="75">
        <f>SUM(D49:D55)</f>
        <v>60669680.1</v>
      </c>
      <c r="E48" s="74">
        <f>SUM(E49:E55)</f>
        <v>99</v>
      </c>
    </row>
    <row r="49" ht="25.5" customHeight="1" spans="1:5">
      <c r="A49" s="71"/>
      <c r="B49" s="71"/>
      <c r="C49" s="72" t="s">
        <v>47</v>
      </c>
      <c r="D49" s="60">
        <f>SUMIF('2023年实施方案'!$D$7:$D$225,$C49,'2023年实施方案'!$K$7:$K$225)</f>
        <v>18554780.1</v>
      </c>
      <c r="E49" s="61">
        <f>COUNTIF('2023年实施方案'!$D$7:$D$225,$C49)</f>
        <v>39</v>
      </c>
    </row>
    <row r="50" ht="27" customHeight="1" spans="1:5">
      <c r="A50" s="71"/>
      <c r="B50" s="71"/>
      <c r="C50" s="72" t="s">
        <v>59</v>
      </c>
      <c r="D50" s="60">
        <f>SUMIF('2023年实施方案'!$D$7:$D$225,$C50,'2023年实施方案'!$K$7:$K$225)</f>
        <v>24444900</v>
      </c>
      <c r="E50" s="61">
        <f>COUNTIF('2023年实施方案'!$D$7:$D$225,$C50)</f>
        <v>52</v>
      </c>
    </row>
    <row r="51" ht="27" customHeight="1" spans="1:5">
      <c r="A51" s="71"/>
      <c r="B51" s="71"/>
      <c r="C51" s="72" t="s">
        <v>387</v>
      </c>
      <c r="D51" s="60">
        <f>SUMIF('2023年实施方案'!$D$7:$D$225,$C51,'2023年实施方案'!$K$7:$K$225)</f>
        <v>1120000</v>
      </c>
      <c r="E51" s="61">
        <f>COUNTIF('2023年实施方案'!$D$7:$D$225,$C51)</f>
        <v>2</v>
      </c>
    </row>
    <row r="52" ht="27" customHeight="1" spans="1:5">
      <c r="A52" s="71"/>
      <c r="B52" s="71"/>
      <c r="C52" s="72" t="s">
        <v>639</v>
      </c>
      <c r="D52" s="60">
        <f>SUMIF('2023年实施方案'!$D$7:$D$225,$C52,'2023年实施方案'!$K$7:$K$225)</f>
        <v>0</v>
      </c>
      <c r="E52" s="61">
        <f>COUNTIF('2023年实施方案'!$D$7:$D$225,$C52)</f>
        <v>0</v>
      </c>
    </row>
    <row r="53" ht="27" customHeight="1" spans="1:5">
      <c r="A53" s="71"/>
      <c r="B53" s="71"/>
      <c r="C53" s="72" t="s">
        <v>395</v>
      </c>
      <c r="D53" s="60">
        <f>SUMIF('2023年实施方案'!$D$7:$D$225,$C53,'2023年实施方案'!$K$7:$K$225)</f>
        <v>7200000</v>
      </c>
      <c r="E53" s="61">
        <f>COUNTIF('2023年实施方案'!$D$7:$D$225,$C53)</f>
        <v>4</v>
      </c>
    </row>
    <row r="54" ht="27" customHeight="1" spans="1:5">
      <c r="A54" s="71"/>
      <c r="B54" s="71"/>
      <c r="C54" s="72" t="s">
        <v>121</v>
      </c>
      <c r="D54" s="60">
        <f>SUMIF('2023年实施方案'!$D$7:$D$225,$C54,'2023年实施方案'!$K$7:$K$225)</f>
        <v>9350000</v>
      </c>
      <c r="E54" s="61">
        <f>COUNTIF('2023年实施方案'!$D$7:$D$225,$C54)</f>
        <v>2</v>
      </c>
    </row>
    <row r="55" ht="27" customHeight="1" spans="1:5">
      <c r="A55" s="71"/>
      <c r="B55" s="71"/>
      <c r="C55" s="72" t="s">
        <v>640</v>
      </c>
      <c r="D55" s="60">
        <f>SUMIF('2023年实施方案'!$D$7:$D$225,$C55,'2023年实施方案'!$K$7:$K$225)</f>
        <v>0</v>
      </c>
      <c r="E55" s="61">
        <f>COUNTIF('2023年实施方案'!$D$7:$D$225,$C55)</f>
        <v>0</v>
      </c>
    </row>
    <row r="56" ht="27" customHeight="1" spans="1:5">
      <c r="A56" s="71"/>
      <c r="B56" s="71" t="s">
        <v>641</v>
      </c>
      <c r="C56" s="72"/>
      <c r="D56" s="75">
        <f>SUM(D57:D60)</f>
        <v>50834749.9</v>
      </c>
      <c r="E56" s="74">
        <f>SUM(E57:E60)</f>
        <v>23</v>
      </c>
    </row>
    <row r="57" ht="27" customHeight="1" spans="1:5">
      <c r="A57" s="71"/>
      <c r="B57" s="71"/>
      <c r="C57" s="72" t="s">
        <v>642</v>
      </c>
      <c r="D57" s="60">
        <f>SUMIF('2023年实施方案'!$D$7:$D$225,$C57,'2023年实施方案'!$K$7:$K$225)</f>
        <v>0</v>
      </c>
      <c r="E57" s="61">
        <f>COUNTIF('2023年实施方案'!$D$7:$D$225,$C57)</f>
        <v>0</v>
      </c>
    </row>
    <row r="58" ht="27" customHeight="1" spans="1:5">
      <c r="A58" s="71"/>
      <c r="B58" s="71"/>
      <c r="C58" s="72" t="s">
        <v>133</v>
      </c>
      <c r="D58" s="60">
        <f>SUMIF('2023年实施方案'!$D$7:$D$225,$C58,'2023年实施方案'!$K$7:$K$225)</f>
        <v>40724219.9</v>
      </c>
      <c r="E58" s="61">
        <f>COUNTIF('2023年实施方案'!$D$7:$D$225,$C58)</f>
        <v>18</v>
      </c>
    </row>
    <row r="59" ht="27" customHeight="1" spans="1:5">
      <c r="A59" s="71"/>
      <c r="B59" s="71"/>
      <c r="C59" s="72" t="s">
        <v>105</v>
      </c>
      <c r="D59" s="60">
        <f>SUMIF('2023年实施方案'!$D$7:$D$225,$C59,'2023年实施方案'!$K$7:$K$225)</f>
        <v>10110530</v>
      </c>
      <c r="E59" s="61">
        <f>COUNTIF('2023年实施方案'!$D$7:$D$225,$C59)</f>
        <v>5</v>
      </c>
    </row>
    <row r="60" ht="27" customHeight="1" spans="1:5">
      <c r="A60" s="71"/>
      <c r="B60" s="71"/>
      <c r="C60" s="72" t="s">
        <v>643</v>
      </c>
      <c r="D60" s="60">
        <f>SUMIF('2023年实施方案'!$D$7:$D$225,$C60,'2023年实施方案'!$K$7:$K$225)</f>
        <v>0</v>
      </c>
      <c r="E60" s="61">
        <f>COUNTIF('2023年实施方案'!$D$7:$D$225,$C60)</f>
        <v>0</v>
      </c>
    </row>
    <row r="61" ht="27" customHeight="1" spans="1:5">
      <c r="A61" s="71"/>
      <c r="B61" s="71" t="s">
        <v>644</v>
      </c>
      <c r="C61" s="72"/>
      <c r="D61" s="75">
        <f>SUM(D62:D63)</f>
        <v>14297000</v>
      </c>
      <c r="E61" s="74">
        <f>SUM(E62:E63)</f>
        <v>6</v>
      </c>
    </row>
    <row r="62" ht="27" customHeight="1" spans="1:5">
      <c r="A62" s="71"/>
      <c r="B62" s="71"/>
      <c r="C62" s="72" t="s">
        <v>349</v>
      </c>
      <c r="D62" s="60">
        <f>SUMIF('2023年实施方案'!$D$7:$D$225,$C62,'2023年实施方案'!$K$7:$K$225)</f>
        <v>13097000</v>
      </c>
      <c r="E62" s="61">
        <f>COUNTIF('2023年实施方案'!$D$7:$D$225,$C62)</f>
        <v>5</v>
      </c>
    </row>
    <row r="63" ht="27" customHeight="1" spans="1:5">
      <c r="A63" s="71"/>
      <c r="B63" s="71"/>
      <c r="C63" s="72" t="s">
        <v>486</v>
      </c>
      <c r="D63" s="60">
        <f>SUMIF('2023年实施方案'!$D$7:$D$225,$C63,'2023年实施方案'!$K$7:$K$225)</f>
        <v>1200000</v>
      </c>
      <c r="E63" s="61">
        <f>COUNTIF('2023年实施方案'!$D$7:$D$225,$C63)</f>
        <v>1</v>
      </c>
    </row>
    <row r="64" ht="27" customHeight="1" spans="1:5">
      <c r="A64" s="71"/>
      <c r="B64" s="71" t="s">
        <v>645</v>
      </c>
      <c r="C64" s="72"/>
      <c r="D64" s="75">
        <f>SUM(D65:D68)</f>
        <v>960000</v>
      </c>
      <c r="E64" s="74">
        <f>SUM(E65:E68)</f>
        <v>2</v>
      </c>
    </row>
    <row r="65" ht="27" customHeight="1" spans="1:5">
      <c r="A65" s="71"/>
      <c r="B65" s="71"/>
      <c r="C65" s="72" t="s">
        <v>646</v>
      </c>
      <c r="D65" s="60">
        <f>SUMIF('2023年实施方案'!$D$7:$D$225,$C65,'2023年实施方案'!$K$7:$K$225)</f>
        <v>0</v>
      </c>
      <c r="E65" s="61">
        <f>COUNTIF('2023年实施方案'!$D$7:$D$225,$C65)</f>
        <v>0</v>
      </c>
    </row>
    <row r="66" ht="27" customHeight="1" spans="1:5">
      <c r="A66" s="71"/>
      <c r="B66" s="71"/>
      <c r="C66" s="72" t="s">
        <v>143</v>
      </c>
      <c r="D66" s="60">
        <f>SUMIF('2023年实施方案'!$D$7:$D$225,$C66,'2023年实施方案'!$K$7:$K$225)</f>
        <v>810000</v>
      </c>
      <c r="E66" s="61">
        <f>COUNTIF('2023年实施方案'!$D$7:$D$225,$C66)</f>
        <v>1</v>
      </c>
    </row>
    <row r="67" ht="27" customHeight="1" spans="1:5">
      <c r="A67" s="71"/>
      <c r="B67" s="71"/>
      <c r="C67" s="72" t="s">
        <v>647</v>
      </c>
      <c r="D67" s="60">
        <f>SUMIF('2023年实施方案'!$D$7:$D$225,$C67,'2023年实施方案'!$K$7:$K$225)</f>
        <v>0</v>
      </c>
      <c r="E67" s="61">
        <f>COUNTIF('2023年实施方案'!$D$7:$D$225,$C67)</f>
        <v>0</v>
      </c>
    </row>
    <row r="68" ht="27" customHeight="1" spans="1:5">
      <c r="A68" s="71"/>
      <c r="B68" s="71"/>
      <c r="C68" s="72" t="s">
        <v>497</v>
      </c>
      <c r="D68" s="60">
        <f>SUMIF('2023年实施方案'!$D$7:$D$225,$C68,'2023年实施方案'!$K$7:$K$225)</f>
        <v>150000</v>
      </c>
      <c r="E68" s="61">
        <f>COUNTIF('2023年实施方案'!$D$7:$D$225,$C68)</f>
        <v>1</v>
      </c>
    </row>
    <row r="69" ht="27" customHeight="1" spans="1:5">
      <c r="A69" s="71"/>
      <c r="B69" s="71" t="s">
        <v>648</v>
      </c>
      <c r="C69" s="72"/>
      <c r="D69" s="75">
        <f>SUM(D70:D75)</f>
        <v>1013300</v>
      </c>
      <c r="E69" s="74">
        <f>SUM(E70:E75)</f>
        <v>3</v>
      </c>
    </row>
    <row r="70" ht="27" customHeight="1" spans="1:5">
      <c r="A70" s="71"/>
      <c r="B70" s="71"/>
      <c r="C70" s="72" t="s">
        <v>649</v>
      </c>
      <c r="D70" s="60">
        <f>SUMIF('2023年实施方案'!$D$7:$D$225,$C70,'2023年实施方案'!$K$7:$K$225)</f>
        <v>0</v>
      </c>
      <c r="E70" s="61">
        <f>COUNTIF('2023年实施方案'!$D$7:$D$225,$C70)</f>
        <v>0</v>
      </c>
    </row>
    <row r="71" ht="27" customHeight="1" spans="1:5">
      <c r="A71" s="71"/>
      <c r="B71" s="71"/>
      <c r="C71" s="72" t="s">
        <v>650</v>
      </c>
      <c r="D71" s="60">
        <f>SUMIF('2023年实施方案'!$D$7:$D$225,$C71,'2023年实施方案'!$K$7:$K$225)</f>
        <v>0</v>
      </c>
      <c r="E71" s="61">
        <f>COUNTIF('2023年实施方案'!$D$7:$D$225,$C71)</f>
        <v>0</v>
      </c>
    </row>
    <row r="72" ht="27" customHeight="1" spans="1:5">
      <c r="A72" s="71"/>
      <c r="B72" s="71"/>
      <c r="C72" s="72" t="s">
        <v>651</v>
      </c>
      <c r="D72" s="60">
        <f>SUMIF('2023年实施方案'!$D$7:$D$225,$C72,'2023年实施方案'!$K$7:$K$225)</f>
        <v>0</v>
      </c>
      <c r="E72" s="61">
        <f>COUNTIF('2023年实施方案'!$D$7:$D$225,$C72)</f>
        <v>0</v>
      </c>
    </row>
    <row r="73" ht="27" customHeight="1" spans="1:5">
      <c r="A73" s="71"/>
      <c r="B73" s="71"/>
      <c r="C73" s="72" t="s">
        <v>490</v>
      </c>
      <c r="D73" s="60">
        <f>SUMIF('2023年实施方案'!$D$7:$D$225,$C73,'2023年实施方案'!$K$7:$K$225)</f>
        <v>1013300</v>
      </c>
      <c r="E73" s="61">
        <f>COUNTIF('2023年实施方案'!$D$7:$D$225,$C73)</f>
        <v>3</v>
      </c>
    </row>
    <row r="74" ht="27" customHeight="1" spans="1:5">
      <c r="A74" s="71"/>
      <c r="B74" s="71"/>
      <c r="C74" s="72" t="s">
        <v>652</v>
      </c>
      <c r="D74" s="60">
        <f>SUMIF('2023年实施方案'!$D$7:$D$225,$C74,'2023年实施方案'!$K$7:$K$225)</f>
        <v>0</v>
      </c>
      <c r="E74" s="61">
        <f>COUNTIF('2023年实施方案'!$D$7:$D$225,$C74)</f>
        <v>0</v>
      </c>
    </row>
    <row r="75" ht="27" customHeight="1" spans="1:5">
      <c r="A75" s="71"/>
      <c r="B75" s="71"/>
      <c r="C75" s="72" t="s">
        <v>653</v>
      </c>
      <c r="D75" s="60">
        <f>SUMIF('2023年实施方案'!$D$7:$D$225,$C75,'2023年实施方案'!$K$7:$K$225)</f>
        <v>0</v>
      </c>
      <c r="E75" s="61">
        <f>COUNTIF('2023年实施方案'!$D$7:$D$225,$C75)</f>
        <v>0</v>
      </c>
    </row>
    <row r="76" ht="27" customHeight="1" spans="1:5">
      <c r="A76" s="71" t="s">
        <v>654</v>
      </c>
      <c r="B76" s="71"/>
      <c r="C76" s="72"/>
      <c r="D76" s="75">
        <f>D77</f>
        <v>0</v>
      </c>
      <c r="E76" s="74">
        <f>E77</f>
        <v>0</v>
      </c>
    </row>
    <row r="77" ht="27" customHeight="1" spans="1:5">
      <c r="A77" s="71"/>
      <c r="B77" s="71" t="s">
        <v>655</v>
      </c>
      <c r="C77" s="72"/>
      <c r="D77" s="75">
        <f>SUM(D78:D80)</f>
        <v>0</v>
      </c>
      <c r="E77" s="74">
        <f>SUM(E78:E80)</f>
        <v>0</v>
      </c>
    </row>
    <row r="78" ht="27" customHeight="1" spans="1:5">
      <c r="A78" s="71"/>
      <c r="B78" s="71"/>
      <c r="C78" s="72" t="s">
        <v>656</v>
      </c>
      <c r="D78" s="60">
        <f>SUMIF('2023年实施方案'!$D$7:$D$225,$C78,'2023年实施方案'!$K$7:$K$225)</f>
        <v>0</v>
      </c>
      <c r="E78" s="61">
        <f>COUNTIF('2023年实施方案'!$D$7:$D$225,$C78)</f>
        <v>0</v>
      </c>
    </row>
    <row r="79" ht="27" customHeight="1" spans="1:5">
      <c r="A79" s="71"/>
      <c r="B79" s="71"/>
      <c r="C79" s="72" t="s">
        <v>657</v>
      </c>
      <c r="D79" s="60">
        <f>SUMIF('2023年实施方案'!$D$7:$D$225,$C79,'2023年实施方案'!$K$7:$K$225)</f>
        <v>0</v>
      </c>
      <c r="E79" s="61">
        <f>COUNTIF('2023年实施方案'!$D$7:$D$225,$C79)</f>
        <v>0</v>
      </c>
    </row>
    <row r="80" ht="27" customHeight="1" spans="1:5">
      <c r="A80" s="71"/>
      <c r="B80" s="71"/>
      <c r="C80" s="72" t="s">
        <v>658</v>
      </c>
      <c r="D80" s="60">
        <f>SUMIF('2023年实施方案'!$D$7:$D$225,$C80,'2023年实施方案'!$K$7:$K$225)</f>
        <v>0</v>
      </c>
      <c r="E80" s="61">
        <f>COUNTIF('2023年实施方案'!$D$7:$D$225,$C80)</f>
        <v>0</v>
      </c>
    </row>
    <row r="81" ht="27" customHeight="1" spans="1:5">
      <c r="A81" s="71" t="s">
        <v>659</v>
      </c>
      <c r="B81" s="71"/>
      <c r="C81" s="72"/>
      <c r="D81" s="73">
        <f>D82+D84+D88+D95</f>
        <v>3740000</v>
      </c>
      <c r="E81" s="74">
        <f>E82+E84+E88+E95</f>
        <v>2</v>
      </c>
    </row>
    <row r="82" ht="27" customHeight="1" spans="1:5">
      <c r="A82" s="71"/>
      <c r="B82" s="71" t="s">
        <v>660</v>
      </c>
      <c r="C82" s="72"/>
      <c r="D82" s="75">
        <f>D83</f>
        <v>0</v>
      </c>
      <c r="E82" s="74">
        <f>E83</f>
        <v>0</v>
      </c>
    </row>
    <row r="83" ht="27" customHeight="1" spans="1:5">
      <c r="A83" s="71"/>
      <c r="B83" s="71"/>
      <c r="C83" s="72" t="s">
        <v>661</v>
      </c>
      <c r="D83" s="60">
        <f>SUMIF('2023年实施方案'!$D$7:$D$225,$C83,'2023年实施方案'!$K$7:$K$225)</f>
        <v>0</v>
      </c>
      <c r="E83" s="61">
        <f>COUNTIF('2023年实施方案'!$D$7:$D$225,$C83)</f>
        <v>0</v>
      </c>
    </row>
    <row r="84" ht="27" customHeight="1" spans="1:5">
      <c r="A84" s="71"/>
      <c r="B84" s="71" t="s">
        <v>662</v>
      </c>
      <c r="C84" s="72"/>
      <c r="D84" s="75">
        <f>SUM(D85:D87)</f>
        <v>3740000</v>
      </c>
      <c r="E84" s="74">
        <f>SUM(E85:E87)</f>
        <v>2</v>
      </c>
    </row>
    <row r="85" ht="27" customHeight="1" spans="1:5">
      <c r="A85" s="71"/>
      <c r="B85" s="71"/>
      <c r="C85" s="72" t="s">
        <v>56</v>
      </c>
      <c r="D85" s="60">
        <f>SUMIF('2023年实施方案'!$D$7:$D$225,$C85,'2023年实施方案'!$K$7:$K$225)</f>
        <v>3516000</v>
      </c>
      <c r="E85" s="61">
        <f>COUNTIF('2023年实施方案'!$D$7:$D$225,$C85)</f>
        <v>1</v>
      </c>
    </row>
    <row r="86" ht="27" customHeight="1" spans="1:5">
      <c r="A86" s="71"/>
      <c r="B86" s="71"/>
      <c r="C86" s="72" t="s">
        <v>663</v>
      </c>
      <c r="D86" s="60">
        <f>SUMIF('2023年实施方案'!$D$7:$D$225,$C86,'2023年实施方案'!$K$7:$K$225)</f>
        <v>0</v>
      </c>
      <c r="E86" s="61">
        <f>COUNTIF('2023年实施方案'!$D$7:$D$225,$C86)</f>
        <v>0</v>
      </c>
    </row>
    <row r="87" ht="27" customHeight="1" spans="1:5">
      <c r="A87" s="71"/>
      <c r="B87" s="71"/>
      <c r="C87" s="72" t="s">
        <v>110</v>
      </c>
      <c r="D87" s="60">
        <f>SUMIF('2023年实施方案'!$D$7:$D$225,$C87,'2023年实施方案'!$K$7:$K$225)</f>
        <v>224000</v>
      </c>
      <c r="E87" s="61">
        <f>COUNTIF('2023年实施方案'!$D$7:$D$225,$C87)</f>
        <v>1</v>
      </c>
    </row>
    <row r="88" ht="27" customHeight="1" spans="1:5">
      <c r="A88" s="71"/>
      <c r="B88" s="71" t="s">
        <v>664</v>
      </c>
      <c r="C88" s="72"/>
      <c r="D88" s="75">
        <f>SUM(D89:D94)</f>
        <v>0</v>
      </c>
      <c r="E88" s="74">
        <f>SUM(E89:E94)</f>
        <v>0</v>
      </c>
    </row>
    <row r="89" ht="27" customHeight="1" spans="1:5">
      <c r="A89" s="71"/>
      <c r="B89" s="71"/>
      <c r="C89" s="72" t="s">
        <v>665</v>
      </c>
      <c r="D89" s="60">
        <f>SUMIF('2023年实施方案'!$D$7:$D$225,$C89,'2023年实施方案'!$K$7:$K$225)</f>
        <v>0</v>
      </c>
      <c r="E89" s="61">
        <f>COUNTIF('2023年实施方案'!$D$7:$D$225,$C89)</f>
        <v>0</v>
      </c>
    </row>
    <row r="90" ht="27" customHeight="1" spans="1:5">
      <c r="A90" s="71"/>
      <c r="B90" s="71"/>
      <c r="C90" s="72" t="s">
        <v>666</v>
      </c>
      <c r="D90" s="60">
        <f>SUMIF('2023年实施方案'!$D$7:$D$225,$C90,'2023年实施方案'!$K$7:$K$225)</f>
        <v>0</v>
      </c>
      <c r="E90" s="61">
        <f>COUNTIF('2023年实施方案'!$D$7:$D$225,$C90)</f>
        <v>0</v>
      </c>
    </row>
    <row r="91" ht="27" customHeight="1" spans="1:5">
      <c r="A91" s="71"/>
      <c r="B91" s="71"/>
      <c r="C91" s="72" t="s">
        <v>667</v>
      </c>
      <c r="D91" s="60">
        <f>SUMIF('2023年实施方案'!$D$7:$D$225,$C91,'2023年实施方案'!$K$7:$K$225)</f>
        <v>0</v>
      </c>
      <c r="E91" s="61">
        <f>COUNTIF('2023年实施方案'!$D$7:$D$225,$C91)</f>
        <v>0</v>
      </c>
    </row>
    <row r="92" ht="27" customHeight="1" spans="1:5">
      <c r="A92" s="71"/>
      <c r="B92" s="71"/>
      <c r="C92" s="72" t="s">
        <v>668</v>
      </c>
      <c r="D92" s="60">
        <f>SUMIF('2023年实施方案'!$D$7:$D$225,$C92,'2023年实施方案'!$K$7:$K$225)</f>
        <v>0</v>
      </c>
      <c r="E92" s="61">
        <f>COUNTIF('2023年实施方案'!$D$7:$D$225,$C92)</f>
        <v>0</v>
      </c>
    </row>
    <row r="93" ht="27" customHeight="1" spans="1:5">
      <c r="A93" s="71"/>
      <c r="B93" s="71"/>
      <c r="C93" s="72" t="s">
        <v>669</v>
      </c>
      <c r="D93" s="60">
        <f>SUMIF('2023年实施方案'!$D$7:$D$225,$C93,'2023年实施方案'!$K$7:$K$225)</f>
        <v>0</v>
      </c>
      <c r="E93" s="61">
        <f>COUNTIF('2023年实施方案'!$D$7:$D$225,$C93)</f>
        <v>0</v>
      </c>
    </row>
    <row r="94" ht="26" customHeight="1" spans="1:5">
      <c r="A94" s="71"/>
      <c r="B94" s="71"/>
      <c r="C94" s="72" t="s">
        <v>670</v>
      </c>
      <c r="D94" s="60">
        <f>SUMIF('2023年实施方案'!$D$7:$D$225,$C94,'2023年实施方案'!$K$7:$K$225)</f>
        <v>0</v>
      </c>
      <c r="E94" s="61">
        <f>COUNTIF('2023年实施方案'!$D$7:$D$225,$C94)</f>
        <v>0</v>
      </c>
    </row>
    <row r="95" ht="26" customHeight="1" spans="1:5">
      <c r="A95" s="71"/>
      <c r="B95" s="71" t="s">
        <v>671</v>
      </c>
      <c r="C95" s="72"/>
      <c r="D95" s="75">
        <f>SUM(D96:D100)</f>
        <v>0</v>
      </c>
      <c r="E95" s="74">
        <f>SUM(E96:E100)</f>
        <v>0</v>
      </c>
    </row>
    <row r="96" ht="26" customHeight="1" spans="1:5">
      <c r="A96" s="71"/>
      <c r="B96" s="71"/>
      <c r="C96" s="72" t="s">
        <v>672</v>
      </c>
      <c r="D96" s="60">
        <f>SUMIF('2023年实施方案'!$D$7:$D$225,$C96,'2023年实施方案'!$K$7:$K$225)</f>
        <v>0</v>
      </c>
      <c r="E96" s="61">
        <f>COUNTIF('2023年实施方案'!$D$7:$D$225,$C96)</f>
        <v>0</v>
      </c>
    </row>
    <row r="97" ht="26" customHeight="1" spans="1:5">
      <c r="A97" s="71"/>
      <c r="B97" s="71"/>
      <c r="C97" s="72" t="s">
        <v>673</v>
      </c>
      <c r="D97" s="60">
        <f>SUMIF('2023年实施方案'!$D$7:$D$225,$C97,'2023年实施方案'!$K$7:$K$225)</f>
        <v>0</v>
      </c>
      <c r="E97" s="61">
        <f>COUNTIF('2023年实施方案'!$D$7:$D$225,$C97)</f>
        <v>0</v>
      </c>
    </row>
    <row r="98" ht="26" customHeight="1" spans="1:5">
      <c r="A98" s="71"/>
      <c r="B98" s="71"/>
      <c r="C98" s="72" t="s">
        <v>674</v>
      </c>
      <c r="D98" s="60">
        <f>SUMIF('2023年实施方案'!$D$7:$D$225,$C98,'2023年实施方案'!$K$7:$K$225)</f>
        <v>0</v>
      </c>
      <c r="E98" s="61">
        <f>COUNTIF('2023年实施方案'!$D$7:$D$225,$C98)</f>
        <v>0</v>
      </c>
    </row>
    <row r="99" ht="26" customHeight="1" spans="1:5">
      <c r="A99" s="71"/>
      <c r="B99" s="71"/>
      <c r="C99" s="72" t="s">
        <v>675</v>
      </c>
      <c r="D99" s="60">
        <f>SUMIF('2023年实施方案'!$D$7:$D$225,$C99,'2023年实施方案'!$K$7:$K$225)</f>
        <v>0</v>
      </c>
      <c r="E99" s="61">
        <f>COUNTIF('2023年实施方案'!$D$7:$D$225,$C99)</f>
        <v>0</v>
      </c>
    </row>
    <row r="100" ht="26" customHeight="1" spans="1:5">
      <c r="A100" s="71"/>
      <c r="B100" s="71"/>
      <c r="C100" s="72" t="s">
        <v>676</v>
      </c>
      <c r="D100" s="60">
        <f>SUMIF('2023年实施方案'!$D$7:$D$225,$C100,'2023年实施方案'!$K$7:$K$225)</f>
        <v>0</v>
      </c>
      <c r="E100" s="61">
        <f>COUNTIF('2023年实施方案'!$D$7:$D$225,$C100)</f>
        <v>0</v>
      </c>
    </row>
    <row r="101" ht="27" customHeight="1" spans="1:5">
      <c r="A101" s="71" t="s">
        <v>677</v>
      </c>
      <c r="B101" s="71"/>
      <c r="C101" s="72"/>
      <c r="D101" s="75">
        <f>D102+D105</f>
        <v>0</v>
      </c>
      <c r="E101" s="74">
        <f>E102+E105</f>
        <v>0</v>
      </c>
    </row>
    <row r="102" ht="26" customHeight="1" spans="1:5">
      <c r="A102" s="71"/>
      <c r="B102" s="71" t="s">
        <v>678</v>
      </c>
      <c r="C102" s="72"/>
      <c r="D102" s="75">
        <f>SUM(D103:D104)</f>
        <v>0</v>
      </c>
      <c r="E102" s="74">
        <f>SUM(E103:E104)</f>
        <v>0</v>
      </c>
    </row>
    <row r="103" ht="26" customHeight="1" spans="1:5">
      <c r="A103" s="71"/>
      <c r="B103" s="71"/>
      <c r="C103" s="72" t="s">
        <v>679</v>
      </c>
      <c r="D103" s="60">
        <f>SUMIF('2023年实施方案'!$D$7:$D$225,$C103,'2023年实施方案'!$K$7:$K$225)</f>
        <v>0</v>
      </c>
      <c r="E103" s="61">
        <f>COUNTIF('2023年实施方案'!$D$7:$D$225,$C103)</f>
        <v>0</v>
      </c>
    </row>
    <row r="104" ht="26" customHeight="1" spans="1:5">
      <c r="A104" s="71"/>
      <c r="B104" s="71"/>
      <c r="C104" s="72" t="s">
        <v>680</v>
      </c>
      <c r="D104" s="60">
        <f>SUMIF('2023年实施方案'!$D$7:$D$225,$C104,'2023年实施方案'!$K$7:$K$225)</f>
        <v>0</v>
      </c>
      <c r="E104" s="61">
        <f>COUNTIF('2023年实施方案'!$D$7:$D$225,$C104)</f>
        <v>0</v>
      </c>
    </row>
    <row r="105" ht="26" customHeight="1" spans="1:5">
      <c r="A105" s="71"/>
      <c r="B105" s="71" t="s">
        <v>681</v>
      </c>
      <c r="C105" s="72"/>
      <c r="D105" s="75">
        <f>SUM(D106:D109)</f>
        <v>0</v>
      </c>
      <c r="E105" s="74">
        <f>SUM(E106:E109)</f>
        <v>0</v>
      </c>
    </row>
    <row r="106" ht="26" customHeight="1" spans="1:5">
      <c r="A106" s="71"/>
      <c r="B106" s="71"/>
      <c r="C106" s="72" t="s">
        <v>682</v>
      </c>
      <c r="D106" s="60">
        <f>SUMIF('2023年实施方案'!$D$7:$D$225,$C106,'2023年实施方案'!$K$7:$K$225)</f>
        <v>0</v>
      </c>
      <c r="E106" s="61">
        <f>COUNTIF('2023年实施方案'!$D$7:$D$225,$C106)</f>
        <v>0</v>
      </c>
    </row>
    <row r="107" ht="26" customHeight="1" spans="1:5">
      <c r="A107" s="71"/>
      <c r="B107" s="71"/>
      <c r="C107" s="72" t="s">
        <v>683</v>
      </c>
      <c r="D107" s="60">
        <f>SUMIF('2023年实施方案'!$D$7:$D$225,$C107,'2023年实施方案'!$K$7:$K$225)</f>
        <v>0</v>
      </c>
      <c r="E107" s="61">
        <f>COUNTIF('2023年实施方案'!$D$7:$D$225,$C107)</f>
        <v>0</v>
      </c>
    </row>
    <row r="108" ht="26" customHeight="1" spans="1:5">
      <c r="A108" s="71"/>
      <c r="B108" s="71"/>
      <c r="C108" s="72" t="s">
        <v>684</v>
      </c>
      <c r="D108" s="60">
        <f>SUMIF('2023年实施方案'!$D$7:$D$225,$C108,'2023年实施方案'!$K$7:$K$225)</f>
        <v>0</v>
      </c>
      <c r="E108" s="61">
        <f>COUNTIF('2023年实施方案'!$D$7:$D$225,$C108)</f>
        <v>0</v>
      </c>
    </row>
    <row r="109" ht="26" customHeight="1" spans="1:5">
      <c r="A109" s="71"/>
      <c r="B109" s="71"/>
      <c r="C109" s="72" t="s">
        <v>685</v>
      </c>
      <c r="D109" s="60">
        <f>SUMIF('2023年实施方案'!$D$7:$D$225,$C109,'2023年实施方案'!$K$7:$K$225)</f>
        <v>0</v>
      </c>
      <c r="E109" s="61">
        <f>COUNTIF('2023年实施方案'!$D$7:$D$225,$C109)</f>
        <v>0</v>
      </c>
    </row>
    <row r="110" ht="26" customHeight="1" spans="1:5">
      <c r="A110" s="71" t="s">
        <v>686</v>
      </c>
      <c r="B110" s="71"/>
      <c r="C110" s="72"/>
      <c r="D110" s="73">
        <f>D111</f>
        <v>0</v>
      </c>
      <c r="E110" s="74">
        <f>E111</f>
        <v>0</v>
      </c>
    </row>
    <row r="111" ht="26" customHeight="1" spans="1:5">
      <c r="A111" s="71"/>
      <c r="B111" s="71" t="s">
        <v>687</v>
      </c>
      <c r="C111" s="72"/>
      <c r="D111" s="60">
        <f>SUMIF('2023年实施方案'!$D$7:$D$225,$C111,'2023年实施方案'!$K$7:$K$225)</f>
        <v>0</v>
      </c>
      <c r="E111" s="61">
        <f>COUNTIF('2023年实施方案'!$D$7:$D$225,$C111)</f>
        <v>0</v>
      </c>
    </row>
    <row r="112" ht="26" customHeight="1" spans="1:5">
      <c r="A112" s="71"/>
      <c r="B112" s="71"/>
      <c r="C112" s="72" t="s">
        <v>687</v>
      </c>
      <c r="D112" s="60">
        <f>SUMIF('2023年实施方案'!$C$7:$C$117,$C112,'2023年实施方案'!$K$7:$K$117)</f>
        <v>0</v>
      </c>
      <c r="E112" s="61">
        <f>COUNTIF('2023年实施方案'!$C$7:$C$117,$C112)</f>
        <v>0</v>
      </c>
    </row>
    <row r="113" ht="26" customHeight="1" spans="1:5">
      <c r="A113" s="71" t="s">
        <v>688</v>
      </c>
      <c r="B113" s="71"/>
      <c r="C113" s="72"/>
      <c r="D113" s="73">
        <f>D114</f>
        <v>0</v>
      </c>
      <c r="E113" s="74">
        <f>E114</f>
        <v>0</v>
      </c>
    </row>
    <row r="114" ht="26" customHeight="1" spans="1:5">
      <c r="A114" s="71"/>
      <c r="B114" s="71" t="s">
        <v>689</v>
      </c>
      <c r="C114" s="72"/>
      <c r="D114" s="75">
        <f>SUM(D115:D116)</f>
        <v>0</v>
      </c>
      <c r="E114" s="74">
        <f>SUM(E115:E116)</f>
        <v>0</v>
      </c>
    </row>
    <row r="115" ht="26" customHeight="1" spans="1:5">
      <c r="A115" s="71"/>
      <c r="B115" s="71"/>
      <c r="C115" s="72" t="s">
        <v>690</v>
      </c>
      <c r="D115" s="60">
        <f>SUMIF('2023年实施方案'!$D$7:$D$225,$C115,'2023年实施方案'!$K$7:$K$225)</f>
        <v>0</v>
      </c>
      <c r="E115" s="61">
        <f>COUNTIF('2023年实施方案'!$D$7:$D$225,$C115)</f>
        <v>0</v>
      </c>
    </row>
    <row r="116" ht="26" customHeight="1" spans="1:5">
      <c r="A116" s="71"/>
      <c r="B116" s="71"/>
      <c r="C116" s="72" t="s">
        <v>691</v>
      </c>
      <c r="D116" s="60">
        <f>SUMIF('2023年实施方案'!$D$7:$D$225,$C116,'2023年实施方案'!$K$7:$K$225)</f>
        <v>0</v>
      </c>
      <c r="E116" s="61">
        <f>COUNTIF('2023年实施方案'!$D$7:$D$225,$C116)</f>
        <v>0</v>
      </c>
    </row>
  </sheetData>
  <mergeCells count="1">
    <mergeCell ref="A3:E3"/>
  </mergeCells>
  <printOptions horizontalCentered="1"/>
  <pageMargins left="1.10208333333333" right="1.02361111111111" top="1.45625" bottom="1.37777777777778" header="0.314583333333333" footer="0.314583333333333"/>
  <pageSetup paperSize="9" scale="88" orientation="portrait"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dimension ref="A1:F73"/>
  <sheetViews>
    <sheetView workbookViewId="0">
      <selection activeCell="A20" sqref="A20"/>
    </sheetView>
  </sheetViews>
  <sheetFormatPr defaultColWidth="9" defaultRowHeight="13.5" outlineLevelCol="5"/>
  <cols>
    <col min="1" max="1" width="23.875" style="21" customWidth="1"/>
    <col min="2" max="2" width="38.125" style="22" customWidth="1"/>
    <col min="3" max="3" width="13.875" customWidth="1"/>
    <col min="4" max="4" width="12.625" customWidth="1"/>
    <col min="5" max="5" width="13.75" customWidth="1"/>
    <col min="6" max="6" width="12.625" customWidth="1"/>
  </cols>
  <sheetData>
    <row r="1" ht="20.25" spans="1:1">
      <c r="A1" s="23" t="s">
        <v>692</v>
      </c>
    </row>
    <row r="2" ht="20.25" spans="1:1">
      <c r="A2" s="23"/>
    </row>
    <row r="3" ht="36" customHeight="1" spans="1:6">
      <c r="A3" s="14" t="s">
        <v>693</v>
      </c>
      <c r="B3" s="24"/>
      <c r="C3" s="14"/>
      <c r="D3" s="14"/>
      <c r="E3" s="14"/>
      <c r="F3" s="14"/>
    </row>
    <row r="4" ht="32.1" customHeight="1" spans="1:6">
      <c r="A4" s="25"/>
      <c r="B4" s="26"/>
      <c r="C4" s="27"/>
      <c r="D4" s="27"/>
      <c r="E4" s="27"/>
      <c r="F4" s="27" t="s">
        <v>694</v>
      </c>
    </row>
    <row r="5" ht="24" customHeight="1" spans="1:6">
      <c r="A5" s="28" t="s">
        <v>695</v>
      </c>
      <c r="B5" s="29" t="s">
        <v>696</v>
      </c>
      <c r="C5" s="30" t="s">
        <v>697</v>
      </c>
      <c r="D5" s="30" t="s">
        <v>595</v>
      </c>
      <c r="E5" s="30"/>
      <c r="F5" s="30"/>
    </row>
    <row r="6" ht="31.5" customHeight="1" spans="1:6">
      <c r="A6" s="28"/>
      <c r="B6" s="29"/>
      <c r="C6" s="30"/>
      <c r="D6" s="30" t="s">
        <v>26</v>
      </c>
      <c r="E6" s="31" t="s">
        <v>698</v>
      </c>
      <c r="F6" s="31" t="s">
        <v>699</v>
      </c>
    </row>
    <row r="7" ht="31.5" customHeight="1" spans="1:6">
      <c r="A7" s="32" t="s">
        <v>26</v>
      </c>
      <c r="B7" s="33"/>
      <c r="C7" s="34"/>
      <c r="D7" s="35">
        <f>D8+D42+D70</f>
        <v>172089000</v>
      </c>
      <c r="E7" s="35">
        <f>E8+E42+E70</f>
        <v>119304300</v>
      </c>
      <c r="F7" s="35">
        <f>F8+F42+F70</f>
        <v>52784700</v>
      </c>
    </row>
    <row r="8" ht="33.95" customHeight="1" spans="1:6">
      <c r="A8" s="36" t="s">
        <v>700</v>
      </c>
      <c r="B8" s="33"/>
      <c r="C8" s="17"/>
      <c r="D8" s="37">
        <f>SUM(E8:F8)</f>
        <v>46904300</v>
      </c>
      <c r="E8" s="37">
        <f>SUM(E9:E41)</f>
        <v>21719600</v>
      </c>
      <c r="F8" s="37">
        <f>SUM(F9:F41)</f>
        <v>25184700</v>
      </c>
    </row>
    <row r="9" ht="33.95" customHeight="1" spans="1:6">
      <c r="A9" s="38" t="s">
        <v>701</v>
      </c>
      <c r="B9" s="39" t="s">
        <v>702</v>
      </c>
      <c r="C9" s="40" t="s">
        <v>703</v>
      </c>
      <c r="D9" s="37">
        <f>E9+F94</f>
        <v>2880000</v>
      </c>
      <c r="E9" s="37">
        <v>2880000</v>
      </c>
      <c r="F9" s="41"/>
    </row>
    <row r="10" ht="35" customHeight="1" spans="1:6">
      <c r="A10" s="38" t="s">
        <v>704</v>
      </c>
      <c r="B10" s="39" t="s">
        <v>705</v>
      </c>
      <c r="C10" s="40" t="s">
        <v>706</v>
      </c>
      <c r="D10" s="37">
        <f t="shared" ref="D10:D41" si="0">E10+F95</f>
        <v>2720000</v>
      </c>
      <c r="E10" s="18">
        <v>2720000</v>
      </c>
      <c r="F10" s="41"/>
    </row>
    <row r="11" ht="38" customHeight="1" spans="1:6">
      <c r="A11" s="38" t="s">
        <v>707</v>
      </c>
      <c r="B11" s="39" t="s">
        <v>705</v>
      </c>
      <c r="C11" s="40" t="s">
        <v>708</v>
      </c>
      <c r="D11" s="37">
        <f t="shared" si="0"/>
        <v>11490000</v>
      </c>
      <c r="E11" s="18">
        <v>11490000</v>
      </c>
      <c r="F11" s="41"/>
    </row>
    <row r="12" ht="31" customHeight="1" spans="1:6">
      <c r="A12" s="38" t="s">
        <v>709</v>
      </c>
      <c r="B12" s="39" t="s">
        <v>710</v>
      </c>
      <c r="C12" s="40" t="s">
        <v>711</v>
      </c>
      <c r="D12" s="37">
        <f t="shared" si="0"/>
        <v>1650000</v>
      </c>
      <c r="E12" s="18">
        <v>1650000</v>
      </c>
      <c r="F12" s="41"/>
    </row>
    <row r="13" ht="42" customHeight="1" spans="1:6">
      <c r="A13" s="42" t="s">
        <v>712</v>
      </c>
      <c r="B13" s="43" t="s">
        <v>713</v>
      </c>
      <c r="C13" s="40" t="s">
        <v>708</v>
      </c>
      <c r="D13" s="37">
        <f t="shared" si="0"/>
        <v>2911200</v>
      </c>
      <c r="E13" s="18">
        <v>2911200</v>
      </c>
      <c r="F13" s="41"/>
    </row>
    <row r="14" ht="43" customHeight="1" spans="1:6">
      <c r="A14" s="42" t="s">
        <v>714</v>
      </c>
      <c r="B14" s="43" t="s">
        <v>713</v>
      </c>
      <c r="C14" s="40" t="s">
        <v>708</v>
      </c>
      <c r="D14" s="37">
        <f t="shared" si="0"/>
        <v>68400</v>
      </c>
      <c r="E14" s="18">
        <v>68400</v>
      </c>
      <c r="F14" s="41"/>
    </row>
    <row r="15" ht="30" customHeight="1" spans="1:6">
      <c r="A15" s="42" t="s">
        <v>715</v>
      </c>
      <c r="B15" s="39" t="s">
        <v>716</v>
      </c>
      <c r="C15" s="40" t="s">
        <v>717</v>
      </c>
      <c r="D15" s="37">
        <f t="shared" si="0"/>
        <v>0</v>
      </c>
      <c r="E15" s="18"/>
      <c r="F15" s="41">
        <v>5000000</v>
      </c>
    </row>
    <row r="16" ht="30" customHeight="1" spans="1:6">
      <c r="A16" s="42" t="s">
        <v>718</v>
      </c>
      <c r="B16" s="43" t="s">
        <v>719</v>
      </c>
      <c r="C16" s="40" t="s">
        <v>720</v>
      </c>
      <c r="D16" s="37">
        <f t="shared" si="0"/>
        <v>0</v>
      </c>
      <c r="E16" s="18"/>
      <c r="F16" s="44">
        <v>140000</v>
      </c>
    </row>
    <row r="17" ht="30" customHeight="1" spans="1:6">
      <c r="A17" s="42" t="s">
        <v>721</v>
      </c>
      <c r="B17" s="43" t="s">
        <v>722</v>
      </c>
      <c r="C17" s="40" t="s">
        <v>720</v>
      </c>
      <c r="D17" s="37">
        <f t="shared" si="0"/>
        <v>0</v>
      </c>
      <c r="E17" s="18"/>
      <c r="F17" s="44">
        <v>229500</v>
      </c>
    </row>
    <row r="18" ht="30" customHeight="1" spans="1:6">
      <c r="A18" s="42" t="s">
        <v>723</v>
      </c>
      <c r="B18" s="43" t="s">
        <v>724</v>
      </c>
      <c r="C18" s="40" t="s">
        <v>720</v>
      </c>
      <c r="D18" s="37">
        <f t="shared" si="0"/>
        <v>0</v>
      </c>
      <c r="E18" s="18"/>
      <c r="F18" s="44">
        <v>1060000</v>
      </c>
    </row>
    <row r="19" ht="30" customHeight="1" spans="1:6">
      <c r="A19" s="42" t="s">
        <v>725</v>
      </c>
      <c r="B19" s="43" t="s">
        <v>726</v>
      </c>
      <c r="C19" s="40" t="s">
        <v>720</v>
      </c>
      <c r="D19" s="37">
        <f t="shared" si="0"/>
        <v>0</v>
      </c>
      <c r="E19" s="18"/>
      <c r="F19" s="44">
        <v>750000</v>
      </c>
    </row>
    <row r="20" s="20" customFormat="1" ht="30" customHeight="1" spans="1:6">
      <c r="A20" s="45" t="s">
        <v>727</v>
      </c>
      <c r="B20" s="43" t="s">
        <v>728</v>
      </c>
      <c r="C20" s="46" t="s">
        <v>729</v>
      </c>
      <c r="D20" s="37">
        <f t="shared" si="0"/>
        <v>0</v>
      </c>
      <c r="E20" s="47"/>
      <c r="F20" s="44">
        <v>770000</v>
      </c>
    </row>
    <row r="21" ht="30" customHeight="1" spans="1:6">
      <c r="A21" s="42" t="s">
        <v>730</v>
      </c>
      <c r="B21" s="43" t="s">
        <v>728</v>
      </c>
      <c r="C21" s="46" t="s">
        <v>729</v>
      </c>
      <c r="D21" s="37">
        <f t="shared" si="0"/>
        <v>0</v>
      </c>
      <c r="E21" s="18"/>
      <c r="F21" s="44">
        <v>780000</v>
      </c>
    </row>
    <row r="22" ht="30" customHeight="1" spans="1:6">
      <c r="A22" s="42" t="s">
        <v>731</v>
      </c>
      <c r="B22" s="43" t="s">
        <v>732</v>
      </c>
      <c r="C22" s="40" t="s">
        <v>720</v>
      </c>
      <c r="D22" s="37">
        <f t="shared" si="0"/>
        <v>0</v>
      </c>
      <c r="E22" s="18"/>
      <c r="F22" s="44">
        <v>158300</v>
      </c>
    </row>
    <row r="23" ht="30" customHeight="1" spans="1:6">
      <c r="A23" s="42" t="s">
        <v>733</v>
      </c>
      <c r="B23" s="43" t="s">
        <v>734</v>
      </c>
      <c r="C23" s="40" t="s">
        <v>720</v>
      </c>
      <c r="D23" s="37">
        <f t="shared" si="0"/>
        <v>0</v>
      </c>
      <c r="E23" s="18"/>
      <c r="F23" s="44">
        <v>800000</v>
      </c>
    </row>
    <row r="24" ht="30" customHeight="1" spans="1:6">
      <c r="A24" s="42" t="s">
        <v>731</v>
      </c>
      <c r="B24" s="43" t="s">
        <v>732</v>
      </c>
      <c r="C24" s="40" t="s">
        <v>720</v>
      </c>
      <c r="D24" s="37">
        <f t="shared" si="0"/>
        <v>0</v>
      </c>
      <c r="E24" s="18"/>
      <c r="F24" s="44">
        <v>1421700</v>
      </c>
    </row>
    <row r="25" ht="30" customHeight="1" spans="1:6">
      <c r="A25" s="42" t="s">
        <v>735</v>
      </c>
      <c r="B25" s="43" t="s">
        <v>736</v>
      </c>
      <c r="C25" s="40" t="s">
        <v>720</v>
      </c>
      <c r="D25" s="37">
        <f t="shared" si="0"/>
        <v>0</v>
      </c>
      <c r="E25" s="35"/>
      <c r="F25" s="44">
        <v>7920000</v>
      </c>
    </row>
    <row r="26" ht="30" customHeight="1" spans="1:6">
      <c r="A26" s="42" t="s">
        <v>737</v>
      </c>
      <c r="B26" s="43" t="s">
        <v>738</v>
      </c>
      <c r="C26" s="40" t="s">
        <v>720</v>
      </c>
      <c r="D26" s="37">
        <f t="shared" si="0"/>
        <v>0</v>
      </c>
      <c r="E26" s="18"/>
      <c r="F26" s="44">
        <v>970000</v>
      </c>
    </row>
    <row r="27" ht="30" customHeight="1" spans="1:6">
      <c r="A27" s="42" t="s">
        <v>739</v>
      </c>
      <c r="B27" s="43" t="s">
        <v>740</v>
      </c>
      <c r="C27" s="46" t="s">
        <v>729</v>
      </c>
      <c r="D27" s="37">
        <f t="shared" si="0"/>
        <v>0</v>
      </c>
      <c r="E27" s="18"/>
      <c r="F27" s="44">
        <v>850000</v>
      </c>
    </row>
    <row r="28" ht="30" customHeight="1" spans="1:6">
      <c r="A28" s="42" t="s">
        <v>741</v>
      </c>
      <c r="B28" s="43" t="s">
        <v>742</v>
      </c>
      <c r="C28" s="46" t="s">
        <v>729</v>
      </c>
      <c r="D28" s="37">
        <f t="shared" si="0"/>
        <v>0</v>
      </c>
      <c r="E28" s="18"/>
      <c r="F28" s="44">
        <v>300000</v>
      </c>
    </row>
    <row r="29" ht="30" customHeight="1" spans="1:6">
      <c r="A29" s="42" t="s">
        <v>743</v>
      </c>
      <c r="B29" s="43" t="s">
        <v>744</v>
      </c>
      <c r="C29" s="40" t="s">
        <v>720</v>
      </c>
      <c r="D29" s="37">
        <f t="shared" si="0"/>
        <v>0</v>
      </c>
      <c r="E29" s="18"/>
      <c r="F29" s="44">
        <v>1440000</v>
      </c>
    </row>
    <row r="30" ht="30" customHeight="1" spans="1:6">
      <c r="A30" s="42" t="s">
        <v>745</v>
      </c>
      <c r="B30" s="43" t="s">
        <v>746</v>
      </c>
      <c r="C30" s="40" t="s">
        <v>720</v>
      </c>
      <c r="D30" s="37">
        <f t="shared" si="0"/>
        <v>0</v>
      </c>
      <c r="E30" s="18"/>
      <c r="F30" s="44">
        <v>120000</v>
      </c>
    </row>
    <row r="31" ht="30" customHeight="1" spans="1:6">
      <c r="A31" s="42" t="s">
        <v>747</v>
      </c>
      <c r="B31" s="43" t="s">
        <v>748</v>
      </c>
      <c r="C31" s="40" t="s">
        <v>720</v>
      </c>
      <c r="D31" s="37">
        <f t="shared" si="0"/>
        <v>0</v>
      </c>
      <c r="E31" s="18"/>
      <c r="F31" s="44">
        <v>340000</v>
      </c>
    </row>
    <row r="32" ht="30" customHeight="1" spans="1:6">
      <c r="A32" s="42" t="s">
        <v>749</v>
      </c>
      <c r="B32" s="43" t="s">
        <v>750</v>
      </c>
      <c r="C32" s="40" t="s">
        <v>720</v>
      </c>
      <c r="D32" s="37">
        <f t="shared" si="0"/>
        <v>0</v>
      </c>
      <c r="E32" s="18"/>
      <c r="F32" s="44"/>
    </row>
    <row r="33" ht="30" customHeight="1" spans="1:6">
      <c r="A33" s="42" t="s">
        <v>751</v>
      </c>
      <c r="B33" s="43" t="s">
        <v>752</v>
      </c>
      <c r="C33" s="40" t="s">
        <v>720</v>
      </c>
      <c r="D33" s="37">
        <f t="shared" si="0"/>
        <v>0</v>
      </c>
      <c r="E33" s="18"/>
      <c r="F33" s="44">
        <v>10000</v>
      </c>
    </row>
    <row r="34" ht="30" customHeight="1" spans="1:6">
      <c r="A34" s="42" t="s">
        <v>753</v>
      </c>
      <c r="B34" s="43" t="s">
        <v>754</v>
      </c>
      <c r="C34" s="40" t="s">
        <v>720</v>
      </c>
      <c r="D34" s="37">
        <f t="shared" si="0"/>
        <v>0</v>
      </c>
      <c r="E34" s="18"/>
      <c r="F34" s="44">
        <v>1400000</v>
      </c>
    </row>
    <row r="35" ht="30" customHeight="1" spans="1:6">
      <c r="A35" s="42" t="s">
        <v>755</v>
      </c>
      <c r="B35" s="43" t="s">
        <v>756</v>
      </c>
      <c r="C35" s="40" t="s">
        <v>720</v>
      </c>
      <c r="D35" s="37">
        <f t="shared" si="0"/>
        <v>0</v>
      </c>
      <c r="E35" s="18"/>
      <c r="F35" s="44">
        <v>200000</v>
      </c>
    </row>
    <row r="36" ht="30" customHeight="1" spans="1:6">
      <c r="A36" s="42" t="s">
        <v>757</v>
      </c>
      <c r="B36" s="43" t="s">
        <v>758</v>
      </c>
      <c r="C36" s="40" t="s">
        <v>720</v>
      </c>
      <c r="D36" s="37">
        <f t="shared" si="0"/>
        <v>0</v>
      </c>
      <c r="E36" s="18"/>
      <c r="F36" s="44">
        <v>150000</v>
      </c>
    </row>
    <row r="37" ht="30" customHeight="1" spans="1:6">
      <c r="A37" s="42" t="s">
        <v>759</v>
      </c>
      <c r="B37" s="43" t="s">
        <v>760</v>
      </c>
      <c r="C37" s="40" t="s">
        <v>720</v>
      </c>
      <c r="D37" s="37">
        <f t="shared" si="0"/>
        <v>0</v>
      </c>
      <c r="E37" s="18"/>
      <c r="F37" s="44">
        <v>50000</v>
      </c>
    </row>
    <row r="38" ht="30" customHeight="1" spans="1:6">
      <c r="A38" s="42" t="s">
        <v>761</v>
      </c>
      <c r="B38" s="43" t="s">
        <v>762</v>
      </c>
      <c r="C38" s="40" t="s">
        <v>720</v>
      </c>
      <c r="D38" s="37">
        <f t="shared" si="0"/>
        <v>0</v>
      </c>
      <c r="E38" s="18"/>
      <c r="F38" s="44">
        <v>30000</v>
      </c>
    </row>
    <row r="39" ht="30" customHeight="1" spans="1:6">
      <c r="A39" s="42" t="s">
        <v>763</v>
      </c>
      <c r="B39" s="43" t="s">
        <v>764</v>
      </c>
      <c r="C39" s="40" t="s">
        <v>720</v>
      </c>
      <c r="D39" s="37">
        <f t="shared" si="0"/>
        <v>0</v>
      </c>
      <c r="E39" s="18"/>
      <c r="F39" s="44">
        <v>75200</v>
      </c>
    </row>
    <row r="40" ht="30" customHeight="1" spans="1:6">
      <c r="A40" s="42" t="s">
        <v>765</v>
      </c>
      <c r="B40" s="43" t="s">
        <v>766</v>
      </c>
      <c r="C40" s="40" t="s">
        <v>720</v>
      </c>
      <c r="D40" s="37">
        <f t="shared" si="0"/>
        <v>0</v>
      </c>
      <c r="E40" s="18"/>
      <c r="F40" s="44">
        <v>20000</v>
      </c>
    </row>
    <row r="41" ht="30" customHeight="1" spans="1:6">
      <c r="A41" s="42" t="s">
        <v>767</v>
      </c>
      <c r="B41" s="43" t="s">
        <v>768</v>
      </c>
      <c r="C41" s="40" t="s">
        <v>720</v>
      </c>
      <c r="D41" s="37">
        <f t="shared" si="0"/>
        <v>0</v>
      </c>
      <c r="E41" s="18"/>
      <c r="F41" s="44">
        <v>200000</v>
      </c>
    </row>
    <row r="42" ht="30" customHeight="1" spans="1:6">
      <c r="A42" s="48" t="s">
        <v>769</v>
      </c>
      <c r="B42" s="49" t="s">
        <v>770</v>
      </c>
      <c r="C42" s="50"/>
      <c r="D42" s="37">
        <f>SUM(E42:F42)</f>
        <v>17584700</v>
      </c>
      <c r="E42" s="37">
        <f>SUM(E43:E69)</f>
        <v>17584700</v>
      </c>
      <c r="F42" s="37">
        <f>SUM(F43:F69)</f>
        <v>0</v>
      </c>
    </row>
    <row r="43" ht="30" customHeight="1" spans="1:6">
      <c r="A43" s="42" t="s">
        <v>771</v>
      </c>
      <c r="B43" s="42" t="s">
        <v>772</v>
      </c>
      <c r="C43" s="40" t="s">
        <v>720</v>
      </c>
      <c r="D43" s="37">
        <f>E43+F43</f>
        <v>200000</v>
      </c>
      <c r="E43" s="44">
        <v>200000</v>
      </c>
      <c r="F43" s="37"/>
    </row>
    <row r="44" ht="30" customHeight="1" spans="1:6">
      <c r="A44" s="42" t="s">
        <v>773</v>
      </c>
      <c r="B44" s="42" t="s">
        <v>774</v>
      </c>
      <c r="C44" s="40" t="s">
        <v>720</v>
      </c>
      <c r="D44" s="37">
        <f t="shared" ref="D44:D69" si="1">E44+F44</f>
        <v>92700</v>
      </c>
      <c r="E44" s="44">
        <v>92700</v>
      </c>
      <c r="F44" s="37"/>
    </row>
    <row r="45" ht="30" customHeight="1" spans="1:6">
      <c r="A45" s="42" t="s">
        <v>775</v>
      </c>
      <c r="B45" s="42" t="s">
        <v>776</v>
      </c>
      <c r="C45" s="40" t="s">
        <v>720</v>
      </c>
      <c r="D45" s="37">
        <f t="shared" si="1"/>
        <v>500000</v>
      </c>
      <c r="E45" s="44">
        <v>500000</v>
      </c>
      <c r="F45" s="37"/>
    </row>
    <row r="46" ht="30" customHeight="1" spans="1:6">
      <c r="A46" s="42" t="s">
        <v>777</v>
      </c>
      <c r="B46" s="42" t="s">
        <v>778</v>
      </c>
      <c r="C46" s="40" t="s">
        <v>720</v>
      </c>
      <c r="D46" s="37">
        <f t="shared" si="1"/>
        <v>900000</v>
      </c>
      <c r="E46" s="44">
        <v>900000</v>
      </c>
      <c r="F46" s="37"/>
    </row>
    <row r="47" ht="30" customHeight="1" spans="1:6">
      <c r="A47" s="42" t="s">
        <v>779</v>
      </c>
      <c r="B47" s="42" t="s">
        <v>780</v>
      </c>
      <c r="C47" s="40" t="s">
        <v>708</v>
      </c>
      <c r="D47" s="37">
        <f t="shared" si="1"/>
        <v>600000</v>
      </c>
      <c r="E47" s="44">
        <v>600000</v>
      </c>
      <c r="F47" s="37"/>
    </row>
    <row r="48" ht="30" customHeight="1" spans="1:6">
      <c r="A48" s="42" t="s">
        <v>781</v>
      </c>
      <c r="B48" s="42" t="s">
        <v>782</v>
      </c>
      <c r="C48" s="40" t="s">
        <v>708</v>
      </c>
      <c r="D48" s="37">
        <f t="shared" si="1"/>
        <v>500000</v>
      </c>
      <c r="E48" s="44">
        <v>500000</v>
      </c>
      <c r="F48" s="37"/>
    </row>
    <row r="49" ht="30" customHeight="1" spans="1:6">
      <c r="A49" s="42" t="s">
        <v>781</v>
      </c>
      <c r="B49" s="42" t="s">
        <v>782</v>
      </c>
      <c r="C49" s="40" t="s">
        <v>708</v>
      </c>
      <c r="D49" s="37">
        <f t="shared" si="1"/>
        <v>500000</v>
      </c>
      <c r="E49" s="44">
        <v>500000</v>
      </c>
      <c r="F49" s="37"/>
    </row>
    <row r="50" ht="30" customHeight="1" spans="1:6">
      <c r="A50" s="42" t="s">
        <v>783</v>
      </c>
      <c r="B50" s="42" t="s">
        <v>784</v>
      </c>
      <c r="C50" s="46" t="s">
        <v>729</v>
      </c>
      <c r="D50" s="37">
        <f t="shared" si="1"/>
        <v>1380000</v>
      </c>
      <c r="E50" s="44">
        <v>1380000</v>
      </c>
      <c r="F50" s="37"/>
    </row>
    <row r="51" ht="30" customHeight="1" spans="1:6">
      <c r="A51" s="42" t="s">
        <v>785</v>
      </c>
      <c r="B51" s="42" t="s">
        <v>786</v>
      </c>
      <c r="C51" s="40" t="s">
        <v>720</v>
      </c>
      <c r="D51" s="37">
        <f t="shared" si="1"/>
        <v>1300000</v>
      </c>
      <c r="E51" s="44">
        <v>1300000</v>
      </c>
      <c r="F51" s="37"/>
    </row>
    <row r="52" ht="30" customHeight="1" spans="1:6">
      <c r="A52" s="42" t="s">
        <v>787</v>
      </c>
      <c r="B52" s="42" t="s">
        <v>788</v>
      </c>
      <c r="C52" s="40" t="s">
        <v>720</v>
      </c>
      <c r="D52" s="37">
        <f t="shared" si="1"/>
        <v>550000</v>
      </c>
      <c r="E52" s="44">
        <v>550000</v>
      </c>
      <c r="F52" s="37"/>
    </row>
    <row r="53" ht="30" customHeight="1" spans="1:6">
      <c r="A53" s="42" t="s">
        <v>789</v>
      </c>
      <c r="B53" s="42" t="s">
        <v>790</v>
      </c>
      <c r="C53" s="40" t="s">
        <v>720</v>
      </c>
      <c r="D53" s="37">
        <f t="shared" si="1"/>
        <v>117000</v>
      </c>
      <c r="E53" s="44">
        <v>117000</v>
      </c>
      <c r="F53" s="37"/>
    </row>
    <row r="54" ht="30" customHeight="1" spans="1:6">
      <c r="A54" s="42" t="s">
        <v>791</v>
      </c>
      <c r="B54" s="42" t="s">
        <v>792</v>
      </c>
      <c r="C54" s="40" t="s">
        <v>720</v>
      </c>
      <c r="D54" s="37">
        <f t="shared" si="1"/>
        <v>500000</v>
      </c>
      <c r="E54" s="44">
        <v>500000</v>
      </c>
      <c r="F54" s="37"/>
    </row>
    <row r="55" ht="30" customHeight="1" spans="1:6">
      <c r="A55" s="42" t="s">
        <v>793</v>
      </c>
      <c r="B55" s="42" t="s">
        <v>794</v>
      </c>
      <c r="C55" s="40" t="s">
        <v>720</v>
      </c>
      <c r="D55" s="37">
        <f t="shared" si="1"/>
        <v>480000</v>
      </c>
      <c r="E55" s="44">
        <v>480000</v>
      </c>
      <c r="F55" s="37"/>
    </row>
    <row r="56" ht="30" customHeight="1" spans="1:6">
      <c r="A56" s="42" t="s">
        <v>795</v>
      </c>
      <c r="B56" s="42" t="s">
        <v>796</v>
      </c>
      <c r="C56" s="40" t="s">
        <v>720</v>
      </c>
      <c r="D56" s="37">
        <f t="shared" si="1"/>
        <v>700000</v>
      </c>
      <c r="E56" s="44">
        <v>700000</v>
      </c>
      <c r="F56" s="37"/>
    </row>
    <row r="57" ht="30" customHeight="1" spans="1:6">
      <c r="A57" s="42" t="s">
        <v>785</v>
      </c>
      <c r="B57" s="42" t="s">
        <v>786</v>
      </c>
      <c r="C57" s="40" t="s">
        <v>720</v>
      </c>
      <c r="D57" s="37">
        <f t="shared" si="1"/>
        <v>400000</v>
      </c>
      <c r="E57" s="44">
        <v>400000</v>
      </c>
      <c r="F57" s="37"/>
    </row>
    <row r="58" ht="30" customHeight="1" spans="1:6">
      <c r="A58" s="42" t="s">
        <v>797</v>
      </c>
      <c r="B58" s="42" t="s">
        <v>480</v>
      </c>
      <c r="C58" s="40" t="s">
        <v>720</v>
      </c>
      <c r="D58" s="37">
        <f t="shared" si="1"/>
        <v>700000</v>
      </c>
      <c r="E58" s="44">
        <v>700000</v>
      </c>
      <c r="F58" s="37"/>
    </row>
    <row r="59" ht="30" customHeight="1" spans="1:6">
      <c r="A59" s="42" t="s">
        <v>798</v>
      </c>
      <c r="B59" s="42" t="s">
        <v>799</v>
      </c>
      <c r="C59" s="40" t="s">
        <v>720</v>
      </c>
      <c r="D59" s="37">
        <f t="shared" si="1"/>
        <v>600000</v>
      </c>
      <c r="E59" s="44">
        <v>600000</v>
      </c>
      <c r="F59" s="37"/>
    </row>
    <row r="60" ht="30" customHeight="1" spans="1:6">
      <c r="A60" s="42" t="s">
        <v>800</v>
      </c>
      <c r="B60" s="42" t="s">
        <v>801</v>
      </c>
      <c r="C60" s="40" t="s">
        <v>720</v>
      </c>
      <c r="D60" s="37">
        <f t="shared" si="1"/>
        <v>1200000</v>
      </c>
      <c r="E60" s="44">
        <v>1200000</v>
      </c>
      <c r="F60" s="37"/>
    </row>
    <row r="61" ht="30" customHeight="1" spans="1:6">
      <c r="A61" s="42" t="s">
        <v>802</v>
      </c>
      <c r="B61" s="42" t="s">
        <v>803</v>
      </c>
      <c r="C61" s="40" t="s">
        <v>720</v>
      </c>
      <c r="D61" s="37">
        <f t="shared" si="1"/>
        <v>245000</v>
      </c>
      <c r="E61" s="44">
        <v>245000</v>
      </c>
      <c r="F61" s="37"/>
    </row>
    <row r="62" ht="30" customHeight="1" spans="1:6">
      <c r="A62" s="42" t="s">
        <v>804</v>
      </c>
      <c r="B62" s="42" t="s">
        <v>805</v>
      </c>
      <c r="C62" s="40" t="s">
        <v>720</v>
      </c>
      <c r="D62" s="37">
        <f t="shared" si="1"/>
        <v>610000</v>
      </c>
      <c r="E62" s="44">
        <v>610000</v>
      </c>
      <c r="F62" s="37"/>
    </row>
    <row r="63" ht="30" customHeight="1" spans="1:6">
      <c r="A63" s="42" t="s">
        <v>806</v>
      </c>
      <c r="B63" s="42" t="s">
        <v>807</v>
      </c>
      <c r="C63" s="40" t="s">
        <v>720</v>
      </c>
      <c r="D63" s="37"/>
      <c r="E63" s="44"/>
      <c r="F63" s="37"/>
    </row>
    <row r="64" ht="30" customHeight="1" spans="1:6">
      <c r="A64" s="42" t="s">
        <v>808</v>
      </c>
      <c r="B64" s="42" t="s">
        <v>710</v>
      </c>
      <c r="C64" s="46" t="s">
        <v>711</v>
      </c>
      <c r="D64" s="37">
        <f t="shared" si="1"/>
        <v>1000000</v>
      </c>
      <c r="E64" s="44">
        <v>1000000</v>
      </c>
      <c r="F64" s="37"/>
    </row>
    <row r="65" ht="30" customHeight="1" spans="1:6">
      <c r="A65" s="42" t="s">
        <v>809</v>
      </c>
      <c r="B65" s="42" t="s">
        <v>810</v>
      </c>
      <c r="C65" s="46" t="s">
        <v>711</v>
      </c>
      <c r="D65" s="37">
        <f t="shared" si="1"/>
        <v>650000</v>
      </c>
      <c r="E65" s="44">
        <v>650000</v>
      </c>
      <c r="F65" s="37"/>
    </row>
    <row r="66" ht="30" customHeight="1" spans="1:6">
      <c r="A66" s="42" t="s">
        <v>811</v>
      </c>
      <c r="B66" s="42" t="s">
        <v>812</v>
      </c>
      <c r="C66" s="46" t="s">
        <v>720</v>
      </c>
      <c r="D66" s="37">
        <f t="shared" si="1"/>
        <v>630000</v>
      </c>
      <c r="E66" s="44">
        <v>630000</v>
      </c>
      <c r="F66" s="37"/>
    </row>
    <row r="67" ht="30" customHeight="1" spans="1:6">
      <c r="A67" s="42" t="s">
        <v>813</v>
      </c>
      <c r="B67" s="42" t="s">
        <v>814</v>
      </c>
      <c r="C67" s="46" t="s">
        <v>720</v>
      </c>
      <c r="D67" s="37">
        <f t="shared" si="1"/>
        <v>3000000</v>
      </c>
      <c r="E67" s="44">
        <v>3000000</v>
      </c>
      <c r="F67" s="37"/>
    </row>
    <row r="68" ht="30" customHeight="1" spans="1:6">
      <c r="A68" s="42" t="s">
        <v>815</v>
      </c>
      <c r="B68" s="42" t="s">
        <v>816</v>
      </c>
      <c r="C68" s="46" t="s">
        <v>720</v>
      </c>
      <c r="D68" s="37">
        <f t="shared" si="1"/>
        <v>80000</v>
      </c>
      <c r="E68" s="44">
        <v>80000</v>
      </c>
      <c r="F68" s="37"/>
    </row>
    <row r="69" ht="30" customHeight="1" spans="1:6">
      <c r="A69" s="42" t="s">
        <v>817</v>
      </c>
      <c r="B69" s="42" t="s">
        <v>818</v>
      </c>
      <c r="C69" s="46" t="s">
        <v>720</v>
      </c>
      <c r="D69" s="37">
        <f t="shared" si="1"/>
        <v>150000</v>
      </c>
      <c r="E69" s="44">
        <v>150000</v>
      </c>
      <c r="F69" s="37"/>
    </row>
    <row r="70" ht="30" customHeight="1" spans="1:6">
      <c r="A70" s="48" t="s">
        <v>819</v>
      </c>
      <c r="B70" s="49"/>
      <c r="C70" s="40" t="s">
        <v>708</v>
      </c>
      <c r="D70" s="37">
        <f>SUM(E70:F70)</f>
        <v>107600000</v>
      </c>
      <c r="E70" s="51">
        <f>SUM(E71:E73)</f>
        <v>80000000</v>
      </c>
      <c r="F70" s="51">
        <f>SUM(F71:F73)</f>
        <v>27600000</v>
      </c>
    </row>
    <row r="71" ht="30" customHeight="1" spans="1:6">
      <c r="A71" s="52" t="s">
        <v>820</v>
      </c>
      <c r="B71" s="53" t="s">
        <v>821</v>
      </c>
      <c r="C71" s="40" t="s">
        <v>708</v>
      </c>
      <c r="D71" s="37">
        <f>E71+F71</f>
        <v>80000000</v>
      </c>
      <c r="E71" s="37">
        <v>80000000</v>
      </c>
      <c r="F71" s="37"/>
    </row>
    <row r="72" ht="30" customHeight="1" spans="1:6">
      <c r="A72" s="52" t="s">
        <v>822</v>
      </c>
      <c r="B72" s="53" t="s">
        <v>823</v>
      </c>
      <c r="C72" s="40" t="s">
        <v>708</v>
      </c>
      <c r="D72" s="37">
        <v>4200000</v>
      </c>
      <c r="E72" s="37"/>
      <c r="F72" s="37">
        <v>4200000</v>
      </c>
    </row>
    <row r="73" ht="30" customHeight="1" spans="1:6">
      <c r="A73" s="52" t="s">
        <v>820</v>
      </c>
      <c r="B73" s="53" t="s">
        <v>821</v>
      </c>
      <c r="C73" s="40" t="s">
        <v>824</v>
      </c>
      <c r="D73" s="37">
        <f>E73+F73</f>
        <v>23400000</v>
      </c>
      <c r="E73" s="37"/>
      <c r="F73" s="37">
        <v>23400000</v>
      </c>
    </row>
  </sheetData>
  <mergeCells count="5">
    <mergeCell ref="A3:F3"/>
    <mergeCell ref="D5:F5"/>
    <mergeCell ref="A5:A6"/>
    <mergeCell ref="B5:B6"/>
    <mergeCell ref="C5:C6"/>
  </mergeCells>
  <pageMargins left="1.41732283464567" right="1.41732283464567" top="1.10236220472441" bottom="0.826771653543307" header="0.31496062992126" footer="0.31496062992126"/>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dimension ref="A1"/>
  <sheetViews>
    <sheetView workbookViewId="0">
      <selection activeCell="A1" sqref="A1"/>
    </sheetView>
  </sheetViews>
  <sheetFormatPr defaultColWidth="9" defaultRowHeight="13.5"/>
  <sheetData/>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dimension ref="A1:J12"/>
  <sheetViews>
    <sheetView workbookViewId="0">
      <selection activeCell="L10" sqref="L10"/>
    </sheetView>
  </sheetViews>
  <sheetFormatPr defaultColWidth="9" defaultRowHeight="13.5"/>
  <cols>
    <col min="1" max="1" width="20.125" customWidth="1"/>
    <col min="2" max="2" width="13.375" customWidth="1"/>
    <col min="3" max="3" width="10" customWidth="1"/>
    <col min="4" max="4" width="12.125" customWidth="1"/>
    <col min="5" max="5" width="13" customWidth="1"/>
    <col min="6" max="6" width="9.375" customWidth="1"/>
    <col min="7" max="7" width="10.875" customWidth="1"/>
    <col min="8" max="8" width="8.5" customWidth="1"/>
    <col min="9" max="10" width="8.75" customWidth="1"/>
  </cols>
  <sheetData>
    <row r="1" ht="20.25" spans="1:1">
      <c r="A1" s="13" t="s">
        <v>825</v>
      </c>
    </row>
    <row r="2" ht="24" customHeight="1" spans="1:1">
      <c r="A2" s="13"/>
    </row>
    <row r="3" ht="36" customHeight="1" spans="1:10">
      <c r="A3" s="14" t="s">
        <v>826</v>
      </c>
      <c r="B3" s="14"/>
      <c r="C3" s="14"/>
      <c r="D3" s="14"/>
      <c r="E3" s="14"/>
      <c r="F3" s="14"/>
      <c r="G3" s="14"/>
      <c r="H3" s="14"/>
      <c r="I3" s="14"/>
      <c r="J3" s="14"/>
    </row>
    <row r="4" ht="27.95" customHeight="1" spans="1:10">
      <c r="A4" s="14"/>
      <c r="B4" s="14"/>
      <c r="C4" s="14"/>
      <c r="D4" s="14"/>
      <c r="E4" s="14"/>
      <c r="F4" s="14"/>
      <c r="G4" s="14"/>
      <c r="H4" s="14"/>
      <c r="I4" s="14"/>
      <c r="J4" s="14"/>
    </row>
    <row r="5" ht="23.1" customHeight="1" spans="1:10">
      <c r="A5" s="15"/>
      <c r="B5" s="15"/>
      <c r="C5" s="15"/>
      <c r="D5" s="15"/>
      <c r="E5" s="15"/>
      <c r="F5" s="15"/>
      <c r="G5" s="15"/>
      <c r="H5" s="15"/>
      <c r="I5" s="19" t="s">
        <v>2</v>
      </c>
      <c r="J5" s="19"/>
    </row>
    <row r="6" ht="27.95" customHeight="1" spans="1:10">
      <c r="A6" s="16" t="s">
        <v>594</v>
      </c>
      <c r="B6" s="16" t="s">
        <v>827</v>
      </c>
      <c r="C6" s="16"/>
      <c r="D6" s="16"/>
      <c r="E6" s="16" t="s">
        <v>828</v>
      </c>
      <c r="F6" s="16"/>
      <c r="G6" s="16"/>
      <c r="H6" s="16" t="s">
        <v>829</v>
      </c>
      <c r="I6" s="16"/>
      <c r="J6" s="16"/>
    </row>
    <row r="7" ht="39" customHeight="1" spans="1:10">
      <c r="A7" s="16"/>
      <c r="B7" s="16" t="s">
        <v>26</v>
      </c>
      <c r="C7" s="16" t="s">
        <v>698</v>
      </c>
      <c r="D7" s="16" t="s">
        <v>830</v>
      </c>
      <c r="E7" s="16" t="s">
        <v>26</v>
      </c>
      <c r="F7" s="16" t="s">
        <v>698</v>
      </c>
      <c r="G7" s="16" t="s">
        <v>830</v>
      </c>
      <c r="H7" s="16" t="s">
        <v>26</v>
      </c>
      <c r="I7" s="16" t="s">
        <v>698</v>
      </c>
      <c r="J7" s="16" t="s">
        <v>830</v>
      </c>
    </row>
    <row r="8" ht="39" customHeight="1" spans="1:10">
      <c r="A8" s="17" t="s">
        <v>26</v>
      </c>
      <c r="B8" s="18">
        <f>SUM(B9:B12)</f>
        <v>146000000</v>
      </c>
      <c r="C8" s="17">
        <v>90560000</v>
      </c>
      <c r="D8" s="17">
        <v>55218995.49</v>
      </c>
      <c r="E8" s="17">
        <f t="shared" ref="E8:G8" si="0">SUM(E9:E12)</f>
        <v>150000000</v>
      </c>
      <c r="F8" s="17">
        <f t="shared" si="0"/>
        <v>119280000</v>
      </c>
      <c r="G8" s="17">
        <f t="shared" si="0"/>
        <v>30720000</v>
      </c>
      <c r="H8" s="18">
        <f>(E8-B8)/B8*100</f>
        <v>2.73972602739726</v>
      </c>
      <c r="I8" s="18">
        <f>(F8-C8)/F8*100</f>
        <v>24.0778001341382</v>
      </c>
      <c r="J8" s="18">
        <f>(G8-D8)/D8*100</f>
        <v>-44.3669705915543</v>
      </c>
    </row>
    <row r="9" ht="39" customHeight="1" spans="1:10">
      <c r="A9" s="17" t="s">
        <v>831</v>
      </c>
      <c r="B9" s="17">
        <f>SUM(C9:D9)</f>
        <v>55934800</v>
      </c>
      <c r="C9" s="17">
        <v>25840000</v>
      </c>
      <c r="D9" s="17">
        <v>30094800</v>
      </c>
      <c r="E9" s="17">
        <f>SUM(F9:G9)</f>
        <v>46012500</v>
      </c>
      <c r="F9" s="17">
        <v>34280000</v>
      </c>
      <c r="G9" s="17">
        <v>11732500</v>
      </c>
      <c r="H9" s="18">
        <f t="shared" ref="H9:H12" si="1">(E9-B9)/B9*100</f>
        <v>-17.7390461751897</v>
      </c>
      <c r="I9" s="18">
        <f>(F9-C9)/F9*100</f>
        <v>24.6207701283547</v>
      </c>
      <c r="J9" s="18">
        <f>(G9-D9)/D9*100</f>
        <v>-61.0148597099831</v>
      </c>
    </row>
    <row r="10" ht="39" customHeight="1" spans="1:10">
      <c r="A10" s="17" t="s">
        <v>832</v>
      </c>
      <c r="B10" s="17">
        <f t="shared" ref="B10:B12" si="2">SUM(C10:D10)</f>
        <v>0</v>
      </c>
      <c r="C10" s="17"/>
      <c r="D10" s="17"/>
      <c r="E10" s="17">
        <f t="shared" ref="E10:E12" si="3">SUM(F10:G10)</f>
        <v>15000000</v>
      </c>
      <c r="F10" s="17">
        <v>15000000</v>
      </c>
      <c r="G10" s="17"/>
      <c r="H10" s="18"/>
      <c r="I10" s="18">
        <f>(F10-C10)/F10*100</f>
        <v>100</v>
      </c>
      <c r="J10" s="18"/>
    </row>
    <row r="11" ht="39" customHeight="1" spans="1:10">
      <c r="A11" s="17" t="s">
        <v>833</v>
      </c>
      <c r="B11" s="17">
        <f t="shared" si="2"/>
        <v>66000000</v>
      </c>
      <c r="C11" s="17">
        <v>66000000</v>
      </c>
      <c r="D11" s="17"/>
      <c r="E11" s="17">
        <f t="shared" si="3"/>
        <v>70000000</v>
      </c>
      <c r="F11" s="17">
        <v>70000000</v>
      </c>
      <c r="G11" s="17"/>
      <c r="H11" s="18">
        <f t="shared" si="1"/>
        <v>6.06060606060606</v>
      </c>
      <c r="I11" s="18">
        <f>(F11-C11)/F11*100</f>
        <v>5.71428571428571</v>
      </c>
      <c r="J11" s="18"/>
    </row>
    <row r="12" ht="39" customHeight="1" spans="1:10">
      <c r="A12" s="17" t="s">
        <v>834</v>
      </c>
      <c r="B12" s="17">
        <f t="shared" si="2"/>
        <v>24065200</v>
      </c>
      <c r="C12" s="17"/>
      <c r="D12" s="17">
        <v>24065200</v>
      </c>
      <c r="E12" s="17">
        <f t="shared" si="3"/>
        <v>18987500</v>
      </c>
      <c r="F12" s="17"/>
      <c r="G12" s="17">
        <v>18987500</v>
      </c>
      <c r="H12" s="18">
        <f t="shared" si="1"/>
        <v>-21.0997623123847</v>
      </c>
      <c r="I12" s="18"/>
      <c r="J12" s="18">
        <f>(G12-D12)/D12*100</f>
        <v>-21.0997623123847</v>
      </c>
    </row>
  </sheetData>
  <mergeCells count="6">
    <mergeCell ref="A3:J3"/>
    <mergeCell ref="I5:J5"/>
    <mergeCell ref="B6:D6"/>
    <mergeCell ref="E6:G6"/>
    <mergeCell ref="H6:J6"/>
    <mergeCell ref="A6:A7"/>
  </mergeCells>
  <pageMargins left="1.41666666666667" right="1.41666666666667" top="1.10208333333333" bottom="1.02361111111111" header="0.314583333333333" footer="0.314583333333333"/>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dimension ref="A1:W36"/>
  <sheetViews>
    <sheetView workbookViewId="0">
      <pane xSplit="3" ySplit="6" topLeftCell="D10" activePane="bottomRight" state="frozen"/>
      <selection/>
      <selection pane="topRight"/>
      <selection pane="bottomLeft"/>
      <selection pane="bottomRight" activeCell="W25" sqref="W25"/>
    </sheetView>
  </sheetViews>
  <sheetFormatPr defaultColWidth="9" defaultRowHeight="13.5"/>
  <cols>
    <col min="1" max="1" width="7" customWidth="1"/>
    <col min="2" max="2" width="12.875" customWidth="1"/>
  </cols>
  <sheetData>
    <row r="1" ht="22.5" spans="1:23">
      <c r="A1" s="1" t="s">
        <v>835</v>
      </c>
      <c r="B1" s="1"/>
      <c r="C1" s="1"/>
      <c r="D1" s="1"/>
      <c r="E1" s="1"/>
      <c r="F1" s="1"/>
      <c r="G1" s="1"/>
      <c r="H1" s="1"/>
      <c r="I1" s="1"/>
      <c r="J1" s="1"/>
      <c r="K1" s="1"/>
      <c r="L1" s="1"/>
      <c r="M1" s="1"/>
      <c r="N1" s="1"/>
      <c r="O1" s="1"/>
      <c r="P1" s="1"/>
      <c r="Q1" s="1"/>
      <c r="R1" s="1"/>
      <c r="S1" s="1"/>
      <c r="T1" s="1"/>
      <c r="U1" s="1"/>
      <c r="V1" s="1"/>
      <c r="W1" s="1"/>
    </row>
    <row r="2" spans="1:23">
      <c r="A2" s="2" t="s">
        <v>836</v>
      </c>
      <c r="B2" s="3"/>
      <c r="C2" s="4"/>
      <c r="D2" s="4"/>
      <c r="E2" s="4"/>
      <c r="F2" s="4"/>
      <c r="G2" s="4"/>
      <c r="H2" s="4"/>
      <c r="I2" s="4"/>
      <c r="J2" s="4"/>
      <c r="K2" s="4"/>
      <c r="L2" s="4"/>
      <c r="M2" s="4"/>
      <c r="N2" s="4"/>
      <c r="O2" s="4"/>
      <c r="P2" s="4"/>
      <c r="Q2" s="4"/>
      <c r="R2" s="4"/>
      <c r="S2" s="4"/>
      <c r="T2" s="4"/>
      <c r="U2" s="4" t="s">
        <v>837</v>
      </c>
      <c r="V2" s="4"/>
      <c r="W2" s="4"/>
    </row>
    <row r="3" spans="1:23">
      <c r="A3" s="5" t="s">
        <v>3</v>
      </c>
      <c r="B3" s="5" t="s">
        <v>838</v>
      </c>
      <c r="C3" s="5"/>
      <c r="D3" s="5"/>
      <c r="E3" s="5"/>
      <c r="F3" s="5" t="s">
        <v>839</v>
      </c>
      <c r="G3" s="5" t="s">
        <v>840</v>
      </c>
      <c r="H3" s="5" t="s">
        <v>841</v>
      </c>
      <c r="I3" s="5"/>
      <c r="J3" s="5"/>
      <c r="K3" s="5"/>
      <c r="L3" s="5"/>
      <c r="M3" s="5"/>
      <c r="N3" s="5"/>
      <c r="O3" s="5"/>
      <c r="P3" s="5"/>
      <c r="Q3" s="5"/>
      <c r="R3" s="5"/>
      <c r="S3" s="5"/>
      <c r="T3" s="5" t="s">
        <v>842</v>
      </c>
      <c r="U3" s="5" t="s">
        <v>843</v>
      </c>
      <c r="V3" s="5"/>
      <c r="W3" s="5"/>
    </row>
    <row r="4" ht="40.5" spans="1:23">
      <c r="A4" s="5"/>
      <c r="B4" s="5" t="s">
        <v>844</v>
      </c>
      <c r="C4" s="5" t="s">
        <v>845</v>
      </c>
      <c r="D4" s="5" t="s">
        <v>846</v>
      </c>
      <c r="E4" s="5" t="s">
        <v>847</v>
      </c>
      <c r="F4" s="5"/>
      <c r="G4" s="5"/>
      <c r="H4" s="5" t="s">
        <v>848</v>
      </c>
      <c r="I4" s="5" t="s">
        <v>849</v>
      </c>
      <c r="J4" s="5" t="s">
        <v>850</v>
      </c>
      <c r="K4" s="5" t="s">
        <v>851</v>
      </c>
      <c r="L4" s="5" t="s">
        <v>852</v>
      </c>
      <c r="M4" s="5" t="s">
        <v>853</v>
      </c>
      <c r="N4" s="5" t="s">
        <v>854</v>
      </c>
      <c r="O4" s="5" t="s">
        <v>855</v>
      </c>
      <c r="P4" s="5" t="s">
        <v>856</v>
      </c>
      <c r="Q4" s="5" t="s">
        <v>857</v>
      </c>
      <c r="R4" s="5" t="s">
        <v>858</v>
      </c>
      <c r="S4" s="5" t="s">
        <v>859</v>
      </c>
      <c r="T4" s="5"/>
      <c r="U4" s="5" t="s">
        <v>860</v>
      </c>
      <c r="V4" s="5" t="s">
        <v>28</v>
      </c>
      <c r="W4" s="5" t="s">
        <v>859</v>
      </c>
    </row>
    <row r="5" spans="1:23">
      <c r="A5" s="5"/>
      <c r="B5" s="6" t="s">
        <v>26</v>
      </c>
      <c r="C5" s="5"/>
      <c r="D5" s="5"/>
      <c r="E5" s="5">
        <f>E6+E23+E34+E35</f>
        <v>14600</v>
      </c>
      <c r="F5" s="5">
        <f>F6+F23+F34+F35</f>
        <v>14600</v>
      </c>
      <c r="G5" s="5">
        <f>G6+G23+G34+G35</f>
        <v>14600</v>
      </c>
      <c r="H5" s="5">
        <f t="shared" ref="H5" si="0">H6+H23+H34+H35</f>
        <v>1388.44</v>
      </c>
      <c r="I5" s="5">
        <f t="shared" ref="I5" si="1">I6+I23+I34+I35</f>
        <v>9353.37</v>
      </c>
      <c r="J5" s="5">
        <f t="shared" ref="J5" si="2">J6+J23+J34+J35</f>
        <v>180.9</v>
      </c>
      <c r="K5" s="5">
        <f t="shared" ref="K5" si="3">K6+K23+K34+K35</f>
        <v>0</v>
      </c>
      <c r="L5" s="5">
        <f t="shared" ref="L5" si="4">L6+L23+L34+L35</f>
        <v>0</v>
      </c>
      <c r="M5" s="5">
        <f t="shared" ref="M5" si="5">M6+M23+M34+M35</f>
        <v>3677.29</v>
      </c>
      <c r="N5" s="5">
        <f t="shared" ref="N5" si="6">N6+N23+N34+N35</f>
        <v>0</v>
      </c>
      <c r="O5" s="5">
        <f t="shared" ref="O5" si="7">O6+O23+O34+O35</f>
        <v>0</v>
      </c>
      <c r="P5" s="5">
        <f t="shared" ref="P5" si="8">P6+P23+P34+P35</f>
        <v>0</v>
      </c>
      <c r="Q5" s="5">
        <f t="shared" ref="Q5" si="9">Q6+Q23+Q34+Q35</f>
        <v>0</v>
      </c>
      <c r="R5" s="5">
        <f t="shared" ref="R5" si="10">R6+R23+R34+R35</f>
        <v>0</v>
      </c>
      <c r="S5" s="5">
        <f t="shared" ref="S5" si="11">S6+S23+S34+S35</f>
        <v>0</v>
      </c>
      <c r="T5" s="5">
        <f t="shared" ref="T5" si="12">T6+T23+T34+T35</f>
        <v>550</v>
      </c>
      <c r="U5" s="5">
        <f t="shared" ref="U5" si="13">U6+U23+U34+U35</f>
        <v>400</v>
      </c>
      <c r="V5" s="5">
        <f t="shared" ref="V5" si="14">V6+V23+V34+V35</f>
        <v>150</v>
      </c>
      <c r="W5" s="5">
        <f t="shared" ref="W5" si="15">W6+W23+W34+W35</f>
        <v>0</v>
      </c>
    </row>
    <row r="6" ht="27" spans="1:23">
      <c r="A6" s="5"/>
      <c r="B6" s="6" t="s">
        <v>861</v>
      </c>
      <c r="C6" s="5"/>
      <c r="D6" s="5"/>
      <c r="E6" s="5"/>
      <c r="F6" s="5"/>
      <c r="G6" s="5"/>
      <c r="H6" s="5"/>
      <c r="I6" s="5"/>
      <c r="J6" s="5"/>
      <c r="K6" s="5"/>
      <c r="L6" s="5"/>
      <c r="M6" s="5"/>
      <c r="N6" s="5"/>
      <c r="O6" s="5"/>
      <c r="P6" s="5"/>
      <c r="Q6" s="5"/>
      <c r="R6" s="5"/>
      <c r="S6" s="5"/>
      <c r="T6" s="5"/>
      <c r="U6" s="5"/>
      <c r="V6" s="5"/>
      <c r="W6" s="5"/>
    </row>
    <row r="7" ht="40.5" spans="1:23">
      <c r="A7" s="5">
        <v>1</v>
      </c>
      <c r="B7" s="5" t="s">
        <v>862</v>
      </c>
      <c r="C7" s="5" t="s">
        <v>848</v>
      </c>
      <c r="D7" s="7"/>
      <c r="E7" s="7"/>
      <c r="F7" s="7"/>
      <c r="G7" s="7"/>
      <c r="H7" s="7"/>
      <c r="I7" s="5"/>
      <c r="J7" s="5"/>
      <c r="K7" s="5"/>
      <c r="L7" s="5"/>
      <c r="M7" s="5"/>
      <c r="N7" s="5"/>
      <c r="O7" s="5"/>
      <c r="P7" s="5"/>
      <c r="Q7" s="5"/>
      <c r="R7" s="5"/>
      <c r="S7" s="5"/>
      <c r="T7" s="7"/>
      <c r="U7" s="7"/>
      <c r="V7" s="7"/>
      <c r="W7" s="7"/>
    </row>
    <row r="8" spans="1:23">
      <c r="A8" s="5">
        <v>2</v>
      </c>
      <c r="B8" s="5" t="s">
        <v>863</v>
      </c>
      <c r="C8" s="5" t="s">
        <v>850</v>
      </c>
      <c r="D8" s="7"/>
      <c r="E8" s="8"/>
      <c r="F8" s="8"/>
      <c r="G8" s="8"/>
      <c r="H8" s="7"/>
      <c r="I8" s="5"/>
      <c r="J8" s="5"/>
      <c r="K8" s="5"/>
      <c r="L8" s="5"/>
      <c r="M8" s="5"/>
      <c r="N8" s="5"/>
      <c r="O8" s="5"/>
      <c r="P8" s="5"/>
      <c r="Q8" s="5"/>
      <c r="R8" s="5"/>
      <c r="S8" s="5"/>
      <c r="T8" s="7"/>
      <c r="U8" s="7"/>
      <c r="V8" s="7"/>
      <c r="W8" s="7"/>
    </row>
    <row r="9" ht="27" spans="1:23">
      <c r="A9" s="5">
        <v>3</v>
      </c>
      <c r="B9" s="5" t="s">
        <v>864</v>
      </c>
      <c r="C9" s="5" t="s">
        <v>849</v>
      </c>
      <c r="D9" s="7"/>
      <c r="E9" s="8"/>
      <c r="F9" s="8"/>
      <c r="G9" s="8"/>
      <c r="H9" s="7"/>
      <c r="I9" s="5"/>
      <c r="J9" s="5"/>
      <c r="K9" s="5"/>
      <c r="L9" s="5"/>
      <c r="M9" s="5"/>
      <c r="N9" s="5"/>
      <c r="O9" s="5"/>
      <c r="P9" s="5"/>
      <c r="Q9" s="5"/>
      <c r="R9" s="5"/>
      <c r="S9" s="5"/>
      <c r="T9" s="7"/>
      <c r="U9" s="7"/>
      <c r="V9" s="7"/>
      <c r="W9" s="7"/>
    </row>
    <row r="10" ht="67.5" spans="1:23">
      <c r="A10" s="5">
        <v>4</v>
      </c>
      <c r="B10" s="5" t="s">
        <v>865</v>
      </c>
      <c r="C10" s="5" t="s">
        <v>851</v>
      </c>
      <c r="D10" s="7"/>
      <c r="E10" s="8"/>
      <c r="F10" s="8"/>
      <c r="G10" s="8"/>
      <c r="H10" s="7"/>
      <c r="I10" s="5"/>
      <c r="J10" s="5"/>
      <c r="K10" s="5"/>
      <c r="L10" s="5"/>
      <c r="M10" s="5"/>
      <c r="N10" s="5"/>
      <c r="O10" s="5"/>
      <c r="P10" s="5"/>
      <c r="Q10" s="5"/>
      <c r="R10" s="5"/>
      <c r="S10" s="5"/>
      <c r="T10" s="7"/>
      <c r="U10" s="7"/>
      <c r="V10" s="7"/>
      <c r="W10" s="7"/>
    </row>
    <row r="11" ht="27" spans="1:23">
      <c r="A11" s="5">
        <v>5</v>
      </c>
      <c r="B11" s="5" t="s">
        <v>426</v>
      </c>
      <c r="C11" s="5" t="s">
        <v>849</v>
      </c>
      <c r="D11" s="7"/>
      <c r="E11" s="8"/>
      <c r="F11" s="8"/>
      <c r="G11" s="8"/>
      <c r="H11" s="7"/>
      <c r="I11" s="5"/>
      <c r="J11" s="5"/>
      <c r="K11" s="5"/>
      <c r="L11" s="5"/>
      <c r="M11" s="5"/>
      <c r="N11" s="5"/>
      <c r="O11" s="5"/>
      <c r="P11" s="5"/>
      <c r="Q11" s="5"/>
      <c r="R11" s="5"/>
      <c r="S11" s="5"/>
      <c r="T11" s="7"/>
      <c r="U11" s="7"/>
      <c r="V11" s="7"/>
      <c r="W11" s="7"/>
    </row>
    <row r="12" ht="27" spans="1:23">
      <c r="A12" s="5">
        <v>6</v>
      </c>
      <c r="B12" s="5" t="s">
        <v>866</v>
      </c>
      <c r="C12" s="5" t="s">
        <v>857</v>
      </c>
      <c r="D12" s="7"/>
      <c r="E12" s="7"/>
      <c r="F12" s="7"/>
      <c r="G12" s="7"/>
      <c r="H12" s="7"/>
      <c r="I12" s="5"/>
      <c r="J12" s="5"/>
      <c r="K12" s="5"/>
      <c r="L12" s="5"/>
      <c r="M12" s="5"/>
      <c r="N12" s="5"/>
      <c r="O12" s="5"/>
      <c r="P12" s="5"/>
      <c r="Q12" s="5"/>
      <c r="R12" s="5"/>
      <c r="S12" s="5"/>
      <c r="T12" s="7"/>
      <c r="U12" s="7"/>
      <c r="V12" s="7"/>
      <c r="W12" s="7"/>
    </row>
    <row r="13" ht="67.5" spans="1:23">
      <c r="A13" s="5">
        <v>7</v>
      </c>
      <c r="B13" s="5" t="s">
        <v>867</v>
      </c>
      <c r="C13" s="5" t="s">
        <v>851</v>
      </c>
      <c r="D13" s="7"/>
      <c r="E13" s="7"/>
      <c r="F13" s="7"/>
      <c r="G13" s="7"/>
      <c r="H13" s="7"/>
      <c r="I13" s="5"/>
      <c r="J13" s="5"/>
      <c r="K13" s="5"/>
      <c r="L13" s="5"/>
      <c r="M13" s="5"/>
      <c r="N13" s="5"/>
      <c r="O13" s="5"/>
      <c r="P13" s="5"/>
      <c r="Q13" s="5"/>
      <c r="R13" s="5"/>
      <c r="S13" s="5"/>
      <c r="T13" s="7"/>
      <c r="U13" s="7"/>
      <c r="V13" s="7"/>
      <c r="W13" s="7"/>
    </row>
    <row r="14" ht="27" spans="1:23">
      <c r="A14" s="5">
        <v>8</v>
      </c>
      <c r="B14" s="5" t="s">
        <v>868</v>
      </c>
      <c r="C14" s="5" t="s">
        <v>855</v>
      </c>
      <c r="D14" s="7"/>
      <c r="E14" s="7"/>
      <c r="F14" s="7"/>
      <c r="G14" s="7"/>
      <c r="H14" s="7"/>
      <c r="I14" s="5"/>
      <c r="J14" s="5"/>
      <c r="K14" s="5"/>
      <c r="L14" s="5"/>
      <c r="M14" s="5"/>
      <c r="N14" s="5"/>
      <c r="O14" s="5"/>
      <c r="P14" s="5"/>
      <c r="Q14" s="5"/>
      <c r="R14" s="5"/>
      <c r="S14" s="5"/>
      <c r="T14" s="7"/>
      <c r="U14" s="7"/>
      <c r="V14" s="7"/>
      <c r="W14" s="7"/>
    </row>
    <row r="15" ht="81" spans="1:23">
      <c r="A15" s="5">
        <v>9</v>
      </c>
      <c r="B15" s="5" t="s">
        <v>869</v>
      </c>
      <c r="C15" s="5" t="s">
        <v>853</v>
      </c>
      <c r="D15" s="7"/>
      <c r="E15" s="7"/>
      <c r="F15" s="7"/>
      <c r="G15" s="7"/>
      <c r="H15" s="7"/>
      <c r="I15" s="5"/>
      <c r="J15" s="5"/>
      <c r="K15" s="5"/>
      <c r="L15" s="5"/>
      <c r="M15" s="5"/>
      <c r="N15" s="5"/>
      <c r="O15" s="5"/>
      <c r="P15" s="5"/>
      <c r="Q15" s="5"/>
      <c r="R15" s="5"/>
      <c r="S15" s="5"/>
      <c r="T15" s="7"/>
      <c r="U15" s="7"/>
      <c r="V15" s="7"/>
      <c r="W15" s="7"/>
    </row>
    <row r="16" ht="27" spans="1:23">
      <c r="A16" s="5">
        <v>10</v>
      </c>
      <c r="B16" s="5" t="s">
        <v>870</v>
      </c>
      <c r="C16" s="5" t="s">
        <v>852</v>
      </c>
      <c r="D16" s="7"/>
      <c r="E16" s="7"/>
      <c r="F16" s="7"/>
      <c r="G16" s="7"/>
      <c r="H16" s="7"/>
      <c r="I16" s="5"/>
      <c r="J16" s="5"/>
      <c r="K16" s="5"/>
      <c r="L16" s="5"/>
      <c r="M16" s="5"/>
      <c r="N16" s="5"/>
      <c r="O16" s="5"/>
      <c r="P16" s="5"/>
      <c r="Q16" s="5"/>
      <c r="R16" s="5"/>
      <c r="S16" s="5"/>
      <c r="T16" s="7"/>
      <c r="U16" s="7"/>
      <c r="V16" s="7"/>
      <c r="W16" s="7"/>
    </row>
    <row r="17" ht="54" spans="1:23">
      <c r="A17" s="5">
        <v>11</v>
      </c>
      <c r="B17" s="5" t="s">
        <v>871</v>
      </c>
      <c r="C17" s="5" t="s">
        <v>848</v>
      </c>
      <c r="D17" s="7"/>
      <c r="E17" s="7"/>
      <c r="F17" s="7"/>
      <c r="G17" s="7"/>
      <c r="H17" s="7"/>
      <c r="I17" s="5"/>
      <c r="J17" s="5"/>
      <c r="K17" s="5"/>
      <c r="L17" s="5"/>
      <c r="M17" s="5"/>
      <c r="N17" s="5"/>
      <c r="O17" s="5"/>
      <c r="P17" s="5"/>
      <c r="Q17" s="5"/>
      <c r="R17" s="5"/>
      <c r="S17" s="5"/>
      <c r="T17" s="7"/>
      <c r="U17" s="7"/>
      <c r="V17" s="7"/>
      <c r="W17" s="7"/>
    </row>
    <row r="18" ht="27" spans="1:23">
      <c r="A18" s="5">
        <v>12</v>
      </c>
      <c r="B18" s="5" t="s">
        <v>872</v>
      </c>
      <c r="C18" s="5" t="s">
        <v>857</v>
      </c>
      <c r="D18" s="7"/>
      <c r="E18" s="7"/>
      <c r="F18" s="7"/>
      <c r="G18" s="7"/>
      <c r="H18" s="7"/>
      <c r="I18" s="5"/>
      <c r="J18" s="5"/>
      <c r="K18" s="5"/>
      <c r="L18" s="5"/>
      <c r="M18" s="5"/>
      <c r="N18" s="5"/>
      <c r="O18" s="5"/>
      <c r="P18" s="5"/>
      <c r="Q18" s="5"/>
      <c r="R18" s="5"/>
      <c r="S18" s="5"/>
      <c r="T18" s="7"/>
      <c r="U18" s="7"/>
      <c r="V18" s="7"/>
      <c r="W18" s="7"/>
    </row>
    <row r="19" ht="54" spans="1:23">
      <c r="A19" s="5">
        <v>13</v>
      </c>
      <c r="B19" s="5" t="s">
        <v>873</v>
      </c>
      <c r="C19" s="5" t="s">
        <v>857</v>
      </c>
      <c r="D19" s="7"/>
      <c r="E19" s="7"/>
      <c r="F19" s="7"/>
      <c r="G19" s="7"/>
      <c r="H19" s="7"/>
      <c r="I19" s="5"/>
      <c r="J19" s="5"/>
      <c r="K19" s="5"/>
      <c r="L19" s="5"/>
      <c r="M19" s="5"/>
      <c r="N19" s="5"/>
      <c r="O19" s="5"/>
      <c r="P19" s="5"/>
      <c r="Q19" s="5"/>
      <c r="R19" s="5"/>
      <c r="S19" s="5"/>
      <c r="T19" s="7"/>
      <c r="U19" s="7"/>
      <c r="V19" s="7"/>
      <c r="W19" s="7"/>
    </row>
    <row r="20" ht="67.5" spans="1:23">
      <c r="A20" s="5">
        <v>14</v>
      </c>
      <c r="B20" s="5" t="s">
        <v>874</v>
      </c>
      <c r="C20" s="5" t="s">
        <v>849</v>
      </c>
      <c r="D20" s="7"/>
      <c r="E20" s="7"/>
      <c r="F20" s="7"/>
      <c r="G20" s="7"/>
      <c r="H20" s="7"/>
      <c r="I20" s="5"/>
      <c r="J20" s="5"/>
      <c r="K20" s="5"/>
      <c r="L20" s="5"/>
      <c r="M20" s="5"/>
      <c r="N20" s="5"/>
      <c r="O20" s="5"/>
      <c r="P20" s="5"/>
      <c r="Q20" s="5"/>
      <c r="R20" s="5"/>
      <c r="S20" s="5"/>
      <c r="T20" s="7"/>
      <c r="U20" s="7"/>
      <c r="V20" s="7"/>
      <c r="W20" s="7"/>
    </row>
    <row r="21" spans="1:23">
      <c r="A21" s="5">
        <v>15</v>
      </c>
      <c r="B21" s="5" t="s">
        <v>875</v>
      </c>
      <c r="C21" s="5" t="s">
        <v>876</v>
      </c>
      <c r="D21" s="7"/>
      <c r="E21" s="7"/>
      <c r="F21" s="7"/>
      <c r="G21" s="7"/>
      <c r="H21" s="7"/>
      <c r="I21" s="5"/>
      <c r="J21" s="5"/>
      <c r="K21" s="5"/>
      <c r="L21" s="5"/>
      <c r="M21" s="5"/>
      <c r="N21" s="5"/>
      <c r="O21" s="5"/>
      <c r="P21" s="5"/>
      <c r="Q21" s="5"/>
      <c r="R21" s="5"/>
      <c r="S21" s="5"/>
      <c r="T21" s="7"/>
      <c r="U21" s="7"/>
      <c r="V21" s="7"/>
      <c r="W21" s="7"/>
    </row>
    <row r="22" ht="162" spans="1:23">
      <c r="A22" s="5">
        <v>16</v>
      </c>
      <c r="B22" s="5" t="s">
        <v>877</v>
      </c>
      <c r="C22" s="5" t="s">
        <v>854</v>
      </c>
      <c r="D22" s="7"/>
      <c r="E22" s="7"/>
      <c r="F22" s="7"/>
      <c r="G22" s="7"/>
      <c r="H22" s="7"/>
      <c r="I22" s="5"/>
      <c r="J22" s="5"/>
      <c r="K22" s="5"/>
      <c r="L22" s="5"/>
      <c r="M22" s="5"/>
      <c r="N22" s="5"/>
      <c r="O22" s="5"/>
      <c r="P22" s="5"/>
      <c r="Q22" s="5"/>
      <c r="R22" s="5"/>
      <c r="S22" s="5"/>
      <c r="T22" s="7"/>
      <c r="U22" s="7"/>
      <c r="V22" s="7"/>
      <c r="W22" s="7"/>
    </row>
    <row r="23" ht="27" spans="1:23">
      <c r="A23" s="5"/>
      <c r="B23" s="6" t="s">
        <v>878</v>
      </c>
      <c r="C23" s="5"/>
      <c r="D23" s="5"/>
      <c r="E23" s="5">
        <f>SUM(E24:E33)</f>
        <v>5593.48</v>
      </c>
      <c r="F23" s="5">
        <f>SUM(F24:F33)</f>
        <v>5593.48</v>
      </c>
      <c r="G23" s="5">
        <f>SUM(G24:G33)</f>
        <v>5593.48</v>
      </c>
      <c r="H23" s="5">
        <f t="shared" ref="H23:W23" si="16">SUM(H24:H33)</f>
        <v>197.6</v>
      </c>
      <c r="I23" s="5">
        <f t="shared" si="16"/>
        <v>3059.5</v>
      </c>
      <c r="J23" s="5">
        <f t="shared" si="16"/>
        <v>12.4</v>
      </c>
      <c r="K23" s="5">
        <f t="shared" si="16"/>
        <v>0</v>
      </c>
      <c r="L23" s="5">
        <f t="shared" si="16"/>
        <v>0</v>
      </c>
      <c r="M23" s="5">
        <f t="shared" si="16"/>
        <v>2323.98</v>
      </c>
      <c r="N23" s="5">
        <f t="shared" si="16"/>
        <v>0</v>
      </c>
      <c r="O23" s="5">
        <f t="shared" si="16"/>
        <v>0</v>
      </c>
      <c r="P23" s="5">
        <f t="shared" si="16"/>
        <v>0</v>
      </c>
      <c r="Q23" s="5">
        <f t="shared" si="16"/>
        <v>0</v>
      </c>
      <c r="R23" s="5">
        <f t="shared" si="16"/>
        <v>0</v>
      </c>
      <c r="S23" s="5">
        <f t="shared" si="16"/>
        <v>0</v>
      </c>
      <c r="T23" s="5">
        <f t="shared" si="16"/>
        <v>550</v>
      </c>
      <c r="U23" s="5">
        <f t="shared" si="16"/>
        <v>400</v>
      </c>
      <c r="V23" s="5">
        <f t="shared" si="16"/>
        <v>150</v>
      </c>
      <c r="W23" s="5">
        <f t="shared" si="16"/>
        <v>0</v>
      </c>
    </row>
    <row r="24" ht="40.5" spans="1:23">
      <c r="A24" s="5">
        <v>1</v>
      </c>
      <c r="B24" s="5" t="s">
        <v>879</v>
      </c>
      <c r="C24" s="5" t="s">
        <v>848</v>
      </c>
      <c r="D24" s="9"/>
      <c r="E24" s="9">
        <v>2584</v>
      </c>
      <c r="F24" s="9">
        <v>2584</v>
      </c>
      <c r="G24" s="9">
        <v>2584</v>
      </c>
      <c r="H24" s="9">
        <v>197.6</v>
      </c>
      <c r="I24" s="5"/>
      <c r="J24" s="5"/>
      <c r="K24" s="5"/>
      <c r="L24" s="5"/>
      <c r="M24" s="5"/>
      <c r="N24" s="5"/>
      <c r="O24" s="5"/>
      <c r="P24" s="5"/>
      <c r="Q24" s="5"/>
      <c r="R24" s="5"/>
      <c r="S24" s="5"/>
      <c r="T24" s="9"/>
      <c r="U24" s="9"/>
      <c r="V24" s="9"/>
      <c r="W24" s="9"/>
    </row>
    <row r="25" ht="81" spans="1:23">
      <c r="A25" s="5">
        <v>2</v>
      </c>
      <c r="B25" s="5" t="s">
        <v>880</v>
      </c>
      <c r="C25" s="5" t="s">
        <v>850</v>
      </c>
      <c r="D25" s="9"/>
      <c r="E25" s="7">
        <f>186+23.29+44</f>
        <v>253.29</v>
      </c>
      <c r="F25" s="7">
        <f>186+23.29+44</f>
        <v>253.29</v>
      </c>
      <c r="G25" s="7">
        <f>186+23.29+44</f>
        <v>253.29</v>
      </c>
      <c r="H25" s="9"/>
      <c r="I25" s="5"/>
      <c r="J25" s="5">
        <v>12.4</v>
      </c>
      <c r="K25" s="5"/>
      <c r="L25" s="5"/>
      <c r="M25" s="5"/>
      <c r="N25" s="5"/>
      <c r="O25" s="5"/>
      <c r="P25" s="5"/>
      <c r="Q25" s="5"/>
      <c r="R25" s="5"/>
      <c r="S25" s="5"/>
      <c r="T25" s="9"/>
      <c r="U25" s="9"/>
      <c r="V25" s="9"/>
      <c r="W25" s="9"/>
    </row>
    <row r="26" ht="27" spans="1:23">
      <c r="A26" s="5">
        <v>3</v>
      </c>
      <c r="B26" s="5" t="s">
        <v>881</v>
      </c>
      <c r="C26" s="5" t="s">
        <v>850</v>
      </c>
      <c r="D26" s="9"/>
      <c r="E26" s="9"/>
      <c r="F26" s="9"/>
      <c r="G26" s="9"/>
      <c r="H26" s="9"/>
      <c r="I26" s="5"/>
      <c r="J26" s="5"/>
      <c r="K26" s="5"/>
      <c r="L26" s="5"/>
      <c r="M26" s="5"/>
      <c r="N26" s="5"/>
      <c r="O26" s="5"/>
      <c r="P26" s="5"/>
      <c r="Q26" s="5"/>
      <c r="R26" s="5"/>
      <c r="S26" s="5"/>
      <c r="T26" s="9"/>
      <c r="U26" s="9"/>
      <c r="V26" s="9"/>
      <c r="W26" s="9"/>
    </row>
    <row r="27" ht="27" spans="1:23">
      <c r="A27" s="5">
        <v>4</v>
      </c>
      <c r="B27" s="5" t="s">
        <v>864</v>
      </c>
      <c r="C27" s="5" t="s">
        <v>849</v>
      </c>
      <c r="D27" s="9"/>
      <c r="E27" s="7">
        <f>30+10+18+210+60+174</f>
        <v>502</v>
      </c>
      <c r="F27" s="7">
        <f>30+10+18+210+60+174</f>
        <v>502</v>
      </c>
      <c r="G27" s="7">
        <f>30+10+18+210+60+174</f>
        <v>502</v>
      </c>
      <c r="H27" s="9"/>
      <c r="I27" s="5">
        <v>3059.5</v>
      </c>
      <c r="J27" s="5"/>
      <c r="K27" s="5"/>
      <c r="L27" s="5"/>
      <c r="M27" s="5"/>
      <c r="N27" s="5"/>
      <c r="O27" s="5"/>
      <c r="P27" s="5"/>
      <c r="Q27" s="5"/>
      <c r="R27" s="5"/>
      <c r="S27" s="5"/>
      <c r="T27" s="9">
        <v>550</v>
      </c>
      <c r="U27" s="9">
        <v>400</v>
      </c>
      <c r="V27" s="9">
        <v>150</v>
      </c>
      <c r="W27" s="9"/>
    </row>
    <row r="28" ht="54" spans="1:23">
      <c r="A28" s="5">
        <v>5</v>
      </c>
      <c r="B28" s="5" t="s">
        <v>882</v>
      </c>
      <c r="C28" s="5" t="s">
        <v>851</v>
      </c>
      <c r="D28" s="9"/>
      <c r="E28" s="7">
        <f>14+5+15+3+7.03</f>
        <v>44.03</v>
      </c>
      <c r="F28" s="7">
        <f>14+5+15+3+7.03</f>
        <v>44.03</v>
      </c>
      <c r="G28" s="7">
        <f>14+5+15+3+7.03</f>
        <v>44.03</v>
      </c>
      <c r="H28" s="9"/>
      <c r="I28" s="5"/>
      <c r="J28" s="5"/>
      <c r="K28" s="5"/>
      <c r="L28" s="5"/>
      <c r="M28" s="5"/>
      <c r="N28" s="5"/>
      <c r="O28" s="5"/>
      <c r="P28" s="5"/>
      <c r="Q28" s="5"/>
      <c r="R28" s="5"/>
      <c r="S28" s="5"/>
      <c r="T28" s="9"/>
      <c r="U28" s="9"/>
      <c r="V28" s="9"/>
      <c r="W28" s="9"/>
    </row>
    <row r="29" ht="27" spans="1:23">
      <c r="A29" s="5">
        <v>6</v>
      </c>
      <c r="B29" s="5" t="s">
        <v>426</v>
      </c>
      <c r="C29" s="5" t="s">
        <v>849</v>
      </c>
      <c r="D29" s="9"/>
      <c r="E29" s="7">
        <f>150+391.5+400</f>
        <v>941.5</v>
      </c>
      <c r="F29" s="7">
        <f>150+391.5+400</f>
        <v>941.5</v>
      </c>
      <c r="G29" s="7">
        <f>150+391.5+400</f>
        <v>941.5</v>
      </c>
      <c r="H29" s="9"/>
      <c r="I29" s="5"/>
      <c r="J29" s="5"/>
      <c r="K29" s="5"/>
      <c r="L29" s="5"/>
      <c r="M29" s="5"/>
      <c r="N29" s="5"/>
      <c r="O29" s="5"/>
      <c r="P29" s="5"/>
      <c r="Q29" s="5"/>
      <c r="R29" s="5"/>
      <c r="S29" s="5"/>
      <c r="T29" s="9"/>
      <c r="U29" s="9"/>
      <c r="V29" s="9"/>
      <c r="W29" s="9"/>
    </row>
    <row r="30" ht="54" spans="1:23">
      <c r="A30" s="5">
        <v>7</v>
      </c>
      <c r="B30" s="5" t="s">
        <v>883</v>
      </c>
      <c r="C30" s="5" t="s">
        <v>857</v>
      </c>
      <c r="D30" s="9"/>
      <c r="E30" s="9">
        <v>473</v>
      </c>
      <c r="F30" s="9">
        <v>473</v>
      </c>
      <c r="G30" s="9">
        <v>473</v>
      </c>
      <c r="H30" s="9"/>
      <c r="I30" s="5"/>
      <c r="J30" s="5"/>
      <c r="K30" s="5"/>
      <c r="L30" s="5"/>
      <c r="M30" s="5"/>
      <c r="N30" s="5"/>
      <c r="O30" s="5"/>
      <c r="P30" s="5"/>
      <c r="Q30" s="5"/>
      <c r="R30" s="5"/>
      <c r="S30" s="5"/>
      <c r="T30" s="9"/>
      <c r="U30" s="9"/>
      <c r="V30" s="9"/>
      <c r="W30" s="9"/>
    </row>
    <row r="31" ht="67.5" spans="1:23">
      <c r="A31" s="5">
        <v>8</v>
      </c>
      <c r="B31" s="5" t="s">
        <v>884</v>
      </c>
      <c r="C31" s="5" t="s">
        <v>853</v>
      </c>
      <c r="D31" s="9"/>
      <c r="E31" s="9">
        <f>375+168</f>
        <v>543</v>
      </c>
      <c r="F31" s="9">
        <f>375+168</f>
        <v>543</v>
      </c>
      <c r="G31" s="9">
        <f>375+168</f>
        <v>543</v>
      </c>
      <c r="H31" s="9"/>
      <c r="I31" s="5"/>
      <c r="J31" s="5"/>
      <c r="K31" s="5"/>
      <c r="L31" s="5"/>
      <c r="M31" s="5">
        <f>2310.29+13.69</f>
        <v>2323.98</v>
      </c>
      <c r="N31" s="5"/>
      <c r="O31" s="5"/>
      <c r="P31" s="5"/>
      <c r="Q31" s="5"/>
      <c r="R31" s="5"/>
      <c r="S31" s="5"/>
      <c r="T31" s="9"/>
      <c r="U31" s="9"/>
      <c r="V31" s="9"/>
      <c r="W31" s="9"/>
    </row>
    <row r="32" ht="27" spans="1:23">
      <c r="A32" s="5">
        <v>9</v>
      </c>
      <c r="B32" s="5" t="s">
        <v>870</v>
      </c>
      <c r="C32" s="5" t="s">
        <v>852</v>
      </c>
      <c r="D32" s="9"/>
      <c r="E32" s="9">
        <v>42.66</v>
      </c>
      <c r="F32" s="9">
        <v>42.66</v>
      </c>
      <c r="G32" s="9">
        <v>42.66</v>
      </c>
      <c r="H32" s="9"/>
      <c r="I32" s="5"/>
      <c r="J32" s="5"/>
      <c r="K32" s="5"/>
      <c r="L32" s="5"/>
      <c r="M32" s="5"/>
      <c r="N32" s="5"/>
      <c r="O32" s="5"/>
      <c r="P32" s="5"/>
      <c r="Q32" s="5"/>
      <c r="R32" s="5"/>
      <c r="S32" s="5"/>
      <c r="T32" s="9"/>
      <c r="U32" s="9"/>
      <c r="V32" s="9"/>
      <c r="W32" s="9"/>
    </row>
    <row r="33" spans="1:23">
      <c r="A33" s="5">
        <v>10</v>
      </c>
      <c r="B33" s="10" t="s">
        <v>885</v>
      </c>
      <c r="C33" s="10" t="s">
        <v>854</v>
      </c>
      <c r="D33" s="9"/>
      <c r="E33" s="9">
        <v>210</v>
      </c>
      <c r="F33" s="9">
        <v>210</v>
      </c>
      <c r="G33" s="9">
        <v>210</v>
      </c>
      <c r="H33" s="9"/>
      <c r="I33" s="5"/>
      <c r="J33" s="5"/>
      <c r="K33" s="5"/>
      <c r="L33" s="5"/>
      <c r="M33" s="5"/>
      <c r="N33" s="5"/>
      <c r="O33" s="5"/>
      <c r="P33" s="5"/>
      <c r="Q33" s="5"/>
      <c r="R33" s="5"/>
      <c r="S33" s="5"/>
      <c r="T33" s="9"/>
      <c r="U33" s="9"/>
      <c r="V33" s="9"/>
      <c r="W33" s="9"/>
    </row>
    <row r="34" ht="27" spans="1:23">
      <c r="A34" s="5"/>
      <c r="B34" s="6" t="s">
        <v>886</v>
      </c>
      <c r="C34" s="5"/>
      <c r="D34" s="5"/>
      <c r="E34" s="5"/>
      <c r="F34" s="5"/>
      <c r="G34" s="5"/>
      <c r="H34" s="5"/>
      <c r="I34" s="5"/>
      <c r="J34" s="5"/>
      <c r="K34" s="5"/>
      <c r="L34" s="5"/>
      <c r="M34" s="5"/>
      <c r="N34" s="5"/>
      <c r="O34" s="5"/>
      <c r="P34" s="5"/>
      <c r="Q34" s="5"/>
      <c r="R34" s="5"/>
      <c r="S34" s="5"/>
      <c r="T34" s="5"/>
      <c r="U34" s="5"/>
      <c r="V34" s="5"/>
      <c r="W34" s="5"/>
    </row>
    <row r="35" ht="27" spans="1:23">
      <c r="A35" s="5"/>
      <c r="B35" s="6" t="s">
        <v>887</v>
      </c>
      <c r="C35" s="5"/>
      <c r="D35" s="5"/>
      <c r="E35" s="5">
        <f>6600+2406.52</f>
        <v>9006.52</v>
      </c>
      <c r="F35" s="5">
        <f>6600+2406.52</f>
        <v>9006.52</v>
      </c>
      <c r="G35" s="5">
        <f>6600+2406.52</f>
        <v>9006.52</v>
      </c>
      <c r="H35" s="5">
        <v>1190.84</v>
      </c>
      <c r="I35" s="5">
        <v>6293.87</v>
      </c>
      <c r="J35" s="5">
        <v>168.5</v>
      </c>
      <c r="K35" s="5"/>
      <c r="L35" s="5"/>
      <c r="M35" s="5">
        <f>23.31+1330</f>
        <v>1353.31</v>
      </c>
      <c r="N35" s="5"/>
      <c r="O35" s="5"/>
      <c r="P35" s="5"/>
      <c r="Q35" s="5"/>
      <c r="R35" s="5"/>
      <c r="S35" s="5"/>
      <c r="T35" s="5"/>
      <c r="U35" s="5"/>
      <c r="V35" s="5"/>
      <c r="W35" s="5"/>
    </row>
    <row r="36" spans="1:23">
      <c r="A36" s="4"/>
      <c r="B36" s="11" t="s">
        <v>888</v>
      </c>
      <c r="C36" s="12"/>
      <c r="D36" s="12"/>
      <c r="E36" s="12"/>
      <c r="F36" s="12"/>
      <c r="G36" s="12"/>
      <c r="H36" s="12"/>
      <c r="I36" s="12"/>
      <c r="J36" s="12"/>
      <c r="K36" s="12"/>
      <c r="L36" s="12"/>
      <c r="M36" s="12"/>
      <c r="N36" s="12"/>
      <c r="O36" s="12"/>
      <c r="P36" s="12"/>
      <c r="Q36" s="12"/>
      <c r="R36" s="12"/>
      <c r="S36" s="12"/>
      <c r="T36" s="12"/>
      <c r="U36" s="12"/>
      <c r="V36" s="12"/>
      <c r="W36" s="12"/>
    </row>
  </sheetData>
  <mergeCells count="10">
    <mergeCell ref="A1:W1"/>
    <mergeCell ref="A2:B2"/>
    <mergeCell ref="U2:W2"/>
    <mergeCell ref="B3:E3"/>
    <mergeCell ref="H3:S3"/>
    <mergeCell ref="U3:W3"/>
    <mergeCell ref="B36:W36"/>
    <mergeCell ref="F3:F4"/>
    <mergeCell ref="G3:G4"/>
    <mergeCell ref="T3:T4"/>
  </mergeCell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7</vt:i4>
      </vt:variant>
    </vt:vector>
  </HeadingPairs>
  <TitlesOfParts>
    <vt:vector size="7" baseType="lpstr">
      <vt:lpstr>2023年实施方案</vt:lpstr>
      <vt:lpstr>部门汇总</vt:lpstr>
      <vt:lpstr>类别汇总</vt:lpstr>
      <vt:lpstr>整合资金来源</vt:lpstr>
      <vt:lpstr>Sheet1</vt:lpstr>
      <vt:lpstr>同比上年整合增长比例表</vt:lpstr>
      <vt:lpstr>整合资金使用情况表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魅力无限</cp:lastModifiedBy>
  <dcterms:created xsi:type="dcterms:W3CDTF">2006-09-16T00:00:00Z</dcterms:created>
  <cp:lastPrinted>2023-08-30T13:17:00Z</cp:lastPrinted>
  <dcterms:modified xsi:type="dcterms:W3CDTF">2024-05-11T03:33:54Z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2052-12.1.0.16417</vt:lpwstr>
  </property>
  <property fmtid="{D5CDD505-2E9C-101B-9397-08002B2CF9AE}" pid="3" name="ICV">
    <vt:lpwstr>19E8CC17662649CE8053B8E53EA1D22D</vt:lpwstr>
  </property>
</Properties>
</file>